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defaultThemeVersion="166925"/>
  <mc:AlternateContent xmlns:mc="http://schemas.openxmlformats.org/markup-compatibility/2006">
    <mc:Choice Requires="x15">
      <x15ac:absPath xmlns:x15ac="http://schemas.microsoft.com/office/spreadsheetml/2010/11/ac" url="https://alimentosparaaprender-my.sharepoint.com/personal/vgalindo_uapa-pae_gov_co/Documents/Escritorio/6_ PAI/2022/Seguimientos/"/>
    </mc:Choice>
  </mc:AlternateContent>
  <xr:revisionPtr revIDLastSave="210" documentId="11_9FC02C8C1F3ED9AAFE3DC2AA627CF70D11C52E08" xr6:coauthVersionLast="47" xr6:coauthVersionMax="47" xr10:uidLastSave="{CDD2F58E-7A7F-4D0C-8CA2-5EAD996327A0}"/>
  <bookViews>
    <workbookView xWindow="-120" yWindow="-120" windowWidth="29040" windowHeight="15840" xr2:uid="{00000000-000D-0000-FFFF-FFFF00000000}"/>
  </bookViews>
  <sheets>
    <sheet name="PAI 2022_v5" sheetId="24" r:id="rId1"/>
    <sheet name="PAI 2022_v4" sheetId="16" state="hidden" r:id="rId2"/>
    <sheet name="Historial cambios" sheetId="17" r:id="rId3"/>
    <sheet name="PAA" sheetId="18" r:id="rId4"/>
    <sheet name="PINAR" sheetId="19" r:id="rId5"/>
    <sheet name="Plan vacantes" sheetId="20" r:id="rId6"/>
    <sheet name="P. Previsión recursos humanos" sheetId="6" r:id="rId7"/>
    <sheet name="P. Estratégico talento humano" sheetId="7" r:id="rId8"/>
    <sheet name="P. Capacitación" sheetId="8" r:id="rId9"/>
    <sheet name="P. Bienestar e incentivos" sheetId="9" r:id="rId10"/>
    <sheet name="P. SST" sheetId="10" r:id="rId11"/>
    <sheet name="PETI" sheetId="21" r:id="rId12"/>
    <sheet name="P. Tratamiento riesgos de seg." sheetId="22" r:id="rId13"/>
    <sheet name="Plan seguridad y privacidad inf" sheetId="23" r:id="rId14"/>
  </sheets>
  <definedNames>
    <definedName name="_xlnm._FilterDatabase" localSheetId="9" hidden="1">'P. Bienestar e incentivos'!$A$4:$J$22</definedName>
    <definedName name="_xlnm._FilterDatabase" localSheetId="8" hidden="1">'P. Capacitación'!$A$4:$K$18</definedName>
    <definedName name="_xlnm._FilterDatabase" localSheetId="10" hidden="1">'P. SST'!$A$4:$K$57</definedName>
    <definedName name="_xlnm._FilterDatabase" localSheetId="1" hidden="1">'PAI 2022_v4'!$A$6:$AK$49</definedName>
    <definedName name="_xlnm._FilterDatabase" localSheetId="0" hidden="1">'PAI 2022_v5'!$A$6:$AL$48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7" i="24" l="1"/>
  <c r="AJ17" i="24"/>
  <c r="O11" i="6"/>
  <c r="P11" i="6"/>
  <c r="AI7" i="24"/>
  <c r="M11" i="19"/>
  <c r="M58" i="10"/>
  <c r="M23" i="9"/>
  <c r="AJ11" i="24"/>
  <c r="AH39" i="24"/>
  <c r="AH38" i="24"/>
  <c r="AH29" i="24"/>
  <c r="AI24" i="24"/>
  <c r="AI48" i="24"/>
  <c r="AH48" i="24"/>
  <c r="AI47" i="24"/>
  <c r="AH47" i="24"/>
  <c r="AI46" i="24"/>
  <c r="AI45" i="24"/>
  <c r="AH45" i="24"/>
  <c r="AI44" i="24"/>
  <c r="AH44" i="24"/>
  <c r="AI43" i="24"/>
  <c r="AH43" i="24"/>
  <c r="AI42" i="24"/>
  <c r="AI41" i="24"/>
  <c r="AH41" i="24"/>
  <c r="AH40" i="24"/>
  <c r="AI39" i="24"/>
  <c r="AI38" i="24"/>
  <c r="AI37" i="24"/>
  <c r="AI36" i="24"/>
  <c r="AH37" i="24"/>
  <c r="AI35" i="24"/>
  <c r="AH35" i="24"/>
  <c r="AI34" i="24"/>
  <c r="AH34" i="24"/>
  <c r="AI33" i="24"/>
  <c r="AH33" i="24"/>
  <c r="AI32" i="24"/>
  <c r="AH32" i="24"/>
  <c r="AI31" i="24"/>
  <c r="AH31" i="24"/>
  <c r="AI30" i="24"/>
  <c r="AH30" i="24"/>
  <c r="AI29" i="24"/>
  <c r="AI28" i="24"/>
  <c r="AJ28" i="24" s="1"/>
  <c r="AI27" i="24"/>
  <c r="AI26" i="24"/>
  <c r="AI23" i="24"/>
  <c r="AJ23" i="24" s="1"/>
  <c r="AH28" i="24"/>
  <c r="AH27" i="24"/>
  <c r="AH26" i="24"/>
  <c r="AH25" i="24"/>
  <c r="AH24" i="24"/>
  <c r="AI22" i="24"/>
  <c r="AE21" i="24"/>
  <c r="AH21" i="24"/>
  <c r="AH20" i="24"/>
  <c r="AI21" i="24"/>
  <c r="AI20" i="24"/>
  <c r="AH19" i="24"/>
  <c r="AI19" i="24"/>
  <c r="AI18" i="24"/>
  <c r="AI17" i="24"/>
  <c r="AI16" i="24"/>
  <c r="AJ16" i="24" s="1"/>
  <c r="AH17" i="24"/>
  <c r="AH16" i="24"/>
  <c r="AH15" i="24"/>
  <c r="AI14" i="24"/>
  <c r="AH14" i="24"/>
  <c r="AH13" i="24"/>
  <c r="AH12" i="24"/>
  <c r="AH11" i="24"/>
  <c r="AI10" i="24"/>
  <c r="AI9" i="24"/>
  <c r="AH10" i="24"/>
  <c r="AH9" i="24"/>
  <c r="AI8" i="24"/>
  <c r="AH8" i="24"/>
  <c r="AH7" i="24"/>
  <c r="AG48" i="24"/>
  <c r="AF48" i="24"/>
  <c r="AE48" i="24"/>
  <c r="AG47" i="24"/>
  <c r="AF47" i="24"/>
  <c r="AE47" i="24"/>
  <c r="AF46" i="24"/>
  <c r="AE46" i="24"/>
  <c r="AG45" i="24"/>
  <c r="AF45" i="24"/>
  <c r="AE45" i="24"/>
  <c r="AG44" i="24"/>
  <c r="AF44" i="24"/>
  <c r="AE44" i="24"/>
  <c r="AG43" i="24"/>
  <c r="AF43" i="24"/>
  <c r="AE43" i="24"/>
  <c r="AG42" i="24"/>
  <c r="AF42" i="24"/>
  <c r="AE42" i="24"/>
  <c r="AG41" i="24"/>
  <c r="AF41" i="24"/>
  <c r="AE41" i="24"/>
  <c r="AE40" i="24"/>
  <c r="Y40" i="24"/>
  <c r="V40" i="24"/>
  <c r="AF40" i="24" s="1"/>
  <c r="AG39" i="24"/>
  <c r="AF39" i="24"/>
  <c r="AE39" i="24"/>
  <c r="AG38" i="24"/>
  <c r="AF38" i="24"/>
  <c r="AE38" i="24"/>
  <c r="AG37" i="24"/>
  <c r="AF37" i="24"/>
  <c r="AE37" i="24"/>
  <c r="AF36" i="24"/>
  <c r="AE36" i="24"/>
  <c r="AG35" i="24"/>
  <c r="AF35" i="24"/>
  <c r="AE35" i="24"/>
  <c r="AG34" i="24"/>
  <c r="AG33" i="24"/>
  <c r="AF33" i="24"/>
  <c r="AE33" i="24"/>
  <c r="AG32" i="24"/>
  <c r="AF32" i="24"/>
  <c r="AE32" i="24"/>
  <c r="AG31" i="24"/>
  <c r="AF31" i="24"/>
  <c r="AE31" i="24"/>
  <c r="AG30" i="24"/>
  <c r="AF30" i="24"/>
  <c r="AE30" i="24"/>
  <c r="AG29" i="24"/>
  <c r="AG28" i="24"/>
  <c r="AF28" i="24"/>
  <c r="AE28" i="24"/>
  <c r="AG27" i="24"/>
  <c r="AF27" i="24"/>
  <c r="AG26" i="24"/>
  <c r="AF26" i="24"/>
  <c r="AE26" i="24"/>
  <c r="AG25" i="24"/>
  <c r="AF25" i="24"/>
  <c r="AE25" i="24"/>
  <c r="AG24" i="24"/>
  <c r="AF24" i="24"/>
  <c r="AE24" i="24"/>
  <c r="AF23" i="24"/>
  <c r="AE23" i="24"/>
  <c r="AG22" i="24"/>
  <c r="AF22" i="24"/>
  <c r="AE22" i="24"/>
  <c r="AG21" i="24"/>
  <c r="AF21" i="24"/>
  <c r="AG20" i="24"/>
  <c r="AF20" i="24"/>
  <c r="AE20" i="24"/>
  <c r="AG19" i="24"/>
  <c r="AF19" i="24"/>
  <c r="AE19" i="24"/>
  <c r="AE18" i="24"/>
  <c r="AG17" i="24"/>
  <c r="AF17" i="24"/>
  <c r="AE17" i="24"/>
  <c r="AG16" i="24"/>
  <c r="AF16" i="24"/>
  <c r="AE16" i="24"/>
  <c r="AG15" i="24"/>
  <c r="AF15" i="24"/>
  <c r="AE15" i="24"/>
  <c r="AG14" i="24"/>
  <c r="AF14" i="24"/>
  <c r="AE14" i="24"/>
  <c r="AG13" i="24"/>
  <c r="AF13" i="24"/>
  <c r="AE13" i="24"/>
  <c r="AG12" i="24"/>
  <c r="AF12" i="24"/>
  <c r="AE12" i="24"/>
  <c r="AG11" i="24"/>
  <c r="AF11" i="24"/>
  <c r="AE11" i="24"/>
  <c r="AG10" i="24"/>
  <c r="AF10" i="24"/>
  <c r="AE10" i="24"/>
  <c r="AG9" i="24"/>
  <c r="AF9" i="24"/>
  <c r="AE9" i="24"/>
  <c r="AG8" i="24"/>
  <c r="AF8" i="24"/>
  <c r="AE8" i="24"/>
  <c r="AG7" i="24"/>
  <c r="AF7" i="24"/>
  <c r="AE7" i="24"/>
  <c r="AJ43" i="24" l="1"/>
  <c r="AJ38" i="24"/>
  <c r="AJ14" i="24" a="1"/>
  <c r="AJ14" i="24" s="1"/>
  <c r="AG40" i="24"/>
  <c r="AJ7" i="24"/>
  <c r="AH11" i="16"/>
  <c r="AH12" i="16"/>
  <c r="AH29" i="16"/>
  <c r="AE11" i="16"/>
  <c r="AF11" i="16"/>
  <c r="AG11" i="16"/>
  <c r="AE12" i="16"/>
  <c r="AF12" i="16"/>
  <c r="AH49" i="16"/>
  <c r="AH48" i="16"/>
  <c r="AH47" i="16"/>
  <c r="AH46" i="16"/>
  <c r="AH45" i="16"/>
  <c r="AH44" i="16"/>
  <c r="AH43" i="16"/>
  <c r="AH42" i="16"/>
  <c r="AH40" i="16"/>
  <c r="AH39" i="16"/>
  <c r="AH38" i="16"/>
  <c r="AH37" i="16"/>
  <c r="AH36" i="16"/>
  <c r="AH35" i="16"/>
  <c r="AH34" i="16"/>
  <c r="AH33" i="16"/>
  <c r="AH32" i="16"/>
  <c r="AH31" i="16"/>
  <c r="AH30" i="16"/>
  <c r="AH28" i="16"/>
  <c r="AH27" i="16"/>
  <c r="AH25" i="16"/>
  <c r="AH24" i="16"/>
  <c r="AH23" i="16"/>
  <c r="AH22" i="16"/>
  <c r="AH21" i="16"/>
  <c r="AH20" i="16"/>
  <c r="AH19" i="16"/>
  <c r="AH18" i="16"/>
  <c r="AH17" i="16"/>
  <c r="AH15" i="16"/>
  <c r="AH13" i="16"/>
  <c r="AH10" i="16"/>
  <c r="AH9" i="16"/>
  <c r="AH8" i="16"/>
  <c r="AH7" i="16"/>
  <c r="AG7" i="16"/>
  <c r="AG49" i="16"/>
  <c r="AG43" i="16"/>
  <c r="AG35" i="16"/>
  <c r="AG30" i="16"/>
  <c r="AG23" i="16"/>
  <c r="AG18" i="16"/>
  <c r="AG13" i="16"/>
  <c r="AG48" i="16"/>
  <c r="AG46" i="16"/>
  <c r="AG45" i="16"/>
  <c r="AG44" i="16"/>
  <c r="AG42" i="16"/>
  <c r="AG40" i="16"/>
  <c r="AG39" i="16"/>
  <c r="AG38" i="16"/>
  <c r="AG36" i="16"/>
  <c r="AG34" i="16"/>
  <c r="AG33" i="16"/>
  <c r="AG32" i="16"/>
  <c r="AG31" i="16"/>
  <c r="AG29" i="16"/>
  <c r="AG28" i="16"/>
  <c r="AG27" i="16"/>
  <c r="AG26" i="16"/>
  <c r="AG25" i="16"/>
  <c r="AG17" i="16"/>
  <c r="AG16" i="16"/>
  <c r="AG15" i="16"/>
  <c r="AG14" i="16"/>
  <c r="AG12" i="16"/>
  <c r="AG10" i="16"/>
  <c r="AG9" i="16"/>
  <c r="AG8" i="16"/>
  <c r="AG22" i="16"/>
  <c r="AG21" i="16"/>
  <c r="AG20" i="16"/>
  <c r="Y41" i="16"/>
  <c r="AG41" i="16" s="1"/>
  <c r="AE7" i="16" l="1"/>
  <c r="AF7" i="16"/>
  <c r="AE8" i="16"/>
  <c r="AF8" i="16"/>
  <c r="AE9" i="16"/>
  <c r="AF9" i="16"/>
  <c r="AE10" i="16"/>
  <c r="AF10" i="16"/>
  <c r="AE13" i="16"/>
  <c r="AF13" i="16"/>
  <c r="AE14" i="16"/>
  <c r="AF14" i="16"/>
  <c r="AE15" i="16"/>
  <c r="AF15" i="16"/>
  <c r="AI15" i="16" a="1"/>
  <c r="AI15" i="16" s="1"/>
  <c r="AE16" i="16"/>
  <c r="AF16" i="16"/>
  <c r="AE17" i="16"/>
  <c r="AF17" i="16"/>
  <c r="AI17" i="16"/>
  <c r="AE18" i="16"/>
  <c r="AF18" i="16"/>
  <c r="AE19" i="16"/>
  <c r="AE20" i="16"/>
  <c r="AF20" i="16"/>
  <c r="AE21" i="16"/>
  <c r="AF21" i="16"/>
  <c r="AE22" i="16"/>
  <c r="AF22" i="16"/>
  <c r="AE23" i="16"/>
  <c r="AF23" i="16"/>
  <c r="AE24" i="16"/>
  <c r="AF24" i="16"/>
  <c r="AE25" i="16"/>
  <c r="AF25" i="16"/>
  <c r="AE26" i="16"/>
  <c r="AF26" i="16"/>
  <c r="AE27" i="16"/>
  <c r="AF27" i="16"/>
  <c r="AF28" i="16"/>
  <c r="AE29" i="16"/>
  <c r="AF29" i="16"/>
  <c r="AE31" i="16"/>
  <c r="AF31" i="16"/>
  <c r="AE32" i="16"/>
  <c r="AF32" i="16"/>
  <c r="AE33" i="16"/>
  <c r="AF33" i="16"/>
  <c r="AE34" i="16"/>
  <c r="AF34" i="16"/>
  <c r="AE36" i="16"/>
  <c r="AF36" i="16"/>
  <c r="AE37" i="16"/>
  <c r="AF37" i="16"/>
  <c r="AE38" i="16"/>
  <c r="AF38" i="16"/>
  <c r="AE39" i="16"/>
  <c r="AF39" i="16"/>
  <c r="AE40" i="16"/>
  <c r="AF40" i="16"/>
  <c r="V41" i="16"/>
  <c r="AH41" i="16" s="1"/>
  <c r="AE41" i="16"/>
  <c r="AE42" i="16"/>
  <c r="AF42" i="16"/>
  <c r="AE43" i="16"/>
  <c r="AF43" i="16"/>
  <c r="AE44" i="16"/>
  <c r="AF44" i="16"/>
  <c r="AE45" i="16"/>
  <c r="AF45" i="16"/>
  <c r="AE46" i="16"/>
  <c r="AF46" i="16"/>
  <c r="AE47" i="16"/>
  <c r="AF47" i="16"/>
  <c r="AE48" i="16"/>
  <c r="AF48" i="16"/>
  <c r="AE49" i="16"/>
  <c r="AF49" i="16"/>
  <c r="AF41" i="16" l="1"/>
  <c r="AI44" i="16"/>
  <c r="AI18" i="16"/>
  <c r="AI11" i="16"/>
  <c r="AI7" i="16"/>
  <c r="AI39" i="16"/>
  <c r="AI29" i="16"/>
  <c r="AI24" i="16"/>
  <c r="AJ7"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<sst xmlns="http://schemas.openxmlformats.org/spreadsheetml/2006/main" count="2152" uniqueCount="1109">
  <si>
    <t>UNIDAD ADMINISTRATIVA ESPECIAL DE ALIMENTACIÓN ESCOLAR - ALIMENTOS PARA APRENDER</t>
  </si>
  <si>
    <t>VERSIÓN 4</t>
  </si>
  <si>
    <t>OFICINA ASESORA DE PLANEACIÓN</t>
  </si>
  <si>
    <r>
      <rPr>
        <b/>
        <sz val="12"/>
        <color theme="1"/>
        <rFont val="Arial Narrow"/>
        <family val="2"/>
      </rPr>
      <t xml:space="preserve">FORMATO: </t>
    </r>
    <r>
      <rPr>
        <sz val="12"/>
        <color theme="1"/>
        <rFont val="Arial Narrow"/>
        <family val="2"/>
      </rPr>
      <t>PLAN DE ACCIÓN INTEGRADO- VIGENCIA 2022</t>
    </r>
  </si>
  <si>
    <t>SEGUIMIENTO AL PLAN DE ACCIÓN INSTITUCIONAL - PAI</t>
  </si>
  <si>
    <t>(Enero, febrero y marzo)</t>
  </si>
  <si>
    <t>(Abril, mayo y junio)</t>
  </si>
  <si>
    <t>(Julio, agosto y septiembre)</t>
  </si>
  <si>
    <t>(Octubre, noviembre y diciembre)</t>
  </si>
  <si>
    <t>PROCESO</t>
  </si>
  <si>
    <t xml:space="preserve">OBJETIVO DE DESARROLLO SOSTENIBLE </t>
  </si>
  <si>
    <t>OBJETIVOS ESTRATÉGICOS</t>
  </si>
  <si>
    <t xml:space="preserve">DIMENSION MIPG </t>
  </si>
  <si>
    <t>POLITICA DE GESTIÓN Y DESEMPEÑO INSTITUCIONAL</t>
  </si>
  <si>
    <t>ESTRATEGIAS</t>
  </si>
  <si>
    <t>ACTIVIDADES ESPECÍFICAS</t>
  </si>
  <si>
    <t>INDICADOR</t>
  </si>
  <si>
    <t>META</t>
  </si>
  <si>
    <t>PRODUCTOS</t>
  </si>
  <si>
    <t>FECHA INICIO</t>
  </si>
  <si>
    <t>FECHA FIN</t>
  </si>
  <si>
    <t>DEPENDENCIA</t>
  </si>
  <si>
    <t>PERSONA RESPONSABLE</t>
  </si>
  <si>
    <t>AVANCE ESPERADO DE LA ACTIVIDAD
1er Trimestre</t>
  </si>
  <si>
    <t>AVANCE ESPERADO DE LA ACTIVIDAD
2do. Trimestre</t>
  </si>
  <si>
    <t>AVANCE ESPERADO DE LA ACTIVIDAD
3er Trimestre</t>
  </si>
  <si>
    <t>AVANCE ESPERADO DE LA ACTIVIDAD
4to. Trimestre</t>
  </si>
  <si>
    <t>AVANCE CUANTITATIVO
1er. Trimestre</t>
  </si>
  <si>
    <t>AVANCE CUALITATIVO  
1er. Trimestre</t>
  </si>
  <si>
    <t>SOPORTES O EVIDENCIAS</t>
  </si>
  <si>
    <t>AVANCE CUANTITATIVO
2do. Trimestre</t>
  </si>
  <si>
    <t>AVANCE CUALITATIVO  
2do. Trimestre</t>
  </si>
  <si>
    <t>AVANCE CUANTITATIVO
3er. Trimestre</t>
  </si>
  <si>
    <t>AVANCE CUALITATIVO  
3er. Trimestre</t>
  </si>
  <si>
    <t>AVANCE CUANTITATIVO
4to. Trimestre</t>
  </si>
  <si>
    <t>AVANCE CUALITATIVO  
4to. Trimestre</t>
  </si>
  <si>
    <t>%CUMPLIMIENTO AVANCE ESPERADO DE LA ACTIVIDAD - 1er TRIMESTRE</t>
  </si>
  <si>
    <t>%CUMPLIMIENTO AVANCE ESPERADO DE LA ACTIVIDAD - 2do TRIMESTRE</t>
  </si>
  <si>
    <t>%CUMPLIMIENTO AVANCE ESPERADO DE LA ACTIVIDAD - 3er TRIMESTRE</t>
  </si>
  <si>
    <t xml:space="preserve">%AVANCE CUMPLIMIENTO META </t>
  </si>
  <si>
    <t>% CUMPLIMIENTO POR DEPENDENCIA</t>
  </si>
  <si>
    <t>% AVANCE PLAN DE ACCIÓN</t>
  </si>
  <si>
    <t>Direcionamiento Estratégico</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</si>
  <si>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</si>
  <si>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</si>
  <si>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*Direccionamiento Estratégico y Planeación
*Gestión con valores para resultados
*Evaluación de resultados 
*Información y Comunicación</t>
  </si>
  <si>
    <t>* Política de planeación institucional
* Política de fortalecimiento organizacional y simplificación de procesos 
* Política de seguimiento y evaluación del desempeño institucional
*Política de gestión de la información estadística
*Política de racionalización de trámites</t>
  </si>
  <si>
    <t>Fortalecer la gestión de la UApA en el marco del MIPG, con el fin de obtener resultados óptimos en la medición de desempeño institucional.</t>
  </si>
  <si>
    <t xml:space="preserve">Implementar el plan de acción del MIPG </t>
  </si>
  <si>
    <t xml:space="preserve">Número de productos elaborados en el período </t>
  </si>
  <si>
    <t xml:space="preserve">Informe con detalle de los productos </t>
  </si>
  <si>
    <t>Oficina Asesora de Planeación</t>
  </si>
  <si>
    <t>Vivian Lorena Galindo Piracoca</t>
  </si>
  <si>
    <t>Durante el primer trimeste se elaboraron los siguientes 20 productos en articulación con las dependencias de la UApA, de acuerdo con los planes de trabajo establecidos por el equipo de profesionales del Sistema Integrado de Gestión.
1)Protocolo de atención al ciudadano;2)Propuesta plan estratégico institucional;3)Procedimiento conceptos jurídicas;4)Atención a peticiones de entes de control, entidades del estado y particulaes;5)Asignación y transferencia de recursos;6)Encuesta audiencia pública de rendición de cuentas;7)Caracterización proceso de Gestión Documental;8)Formato único de inventario documental;9)Manual de gestión documental;10)Procedimiento gestión integral de administración de archivos;11)Protocolo atención de emergencias y contingencias en archivos;12)Proceidmiento conformación y funcionamiento del COPASST;13)Procedimiento capacitación, entrenamiento e inducción y reinducción;14)Procedimiento reporte, investigación y análisis de incidentes, accidentes de trabajo y enfermedades laborales;15)Propuesta formato hoja de vida del indicador;16)Manual implementación política de control interno;17)Planes institucionales decreto 612 de 2018;18)Procedimiento servicio al ciudadano;19)Informe semestral de control interno (Planeación);20)Guía organización de archivos de gestión.</t>
  </si>
  <si>
    <t>* Productos documentados</t>
  </si>
  <si>
    <t>Durante el segundo trimestre se elaboraron los siguientes 20 productos en articulación con las dependencias de la UApA, y de acuerdo con los planes de trabajo establecidos por el equipo de profesionales del Sistema Integrado de Gestión:
1) Seguimiento I trimestre planes dec 612 2) GTH-P-04 Provisión de empleos de carrera administrativa y de libre nombramiento 3) GTH-P-05 Creación, administración y custodia de historias laborales 4) Actividad de socialización código de integridad y atributos del servicio al ciudadano 5) Procedimiento comisiones (preliminar) 6) GF-P-01 Administrar ciclo financiero de egresos 7) Política de seguridad y privacidad de la información 8) Matriz de necesidades y expectativas (preliminar) 9) Seguimiento del I trimestre de los indicadores de gestión 10) Cuadro de clasificación documental (preliminar) 11) Tabla de retención documental (preliminar) 12) Plan de trabajo gestión del conocimiento y la innovación publica 2022 13) DE-P-10 Gestión del conocimiento14) Documento de respuestas tipo respuesta a atención al ciudadano 15) Lineamientos y directrices de seguridad y privacidad de la información 16) Política de gestión, uso y apropiación de sistemas de información y servicios tecnológicos 17) GTH-P-06 Trabajo en casa 18) Diagnóstico MIPG 19) Plan de trabajo FURAG vs Diagnóstico 20) Esquema de publicación UApA preliminar</t>
  </si>
  <si>
    <t>Durante el tercer trimeste se elaboraron los siguientes 20 productos en articulación con las dependencias de la UApA, de acuerdo con los planes de trabajo establecidos por el equipo de profesionales del Sistema Integrado de Gestión:
1) Seguimiento del II trimestre planes decreto 612 2)OPA´s inscritos en el SUIT 3) Boletín de gestión institucional I semestre 2022 4) Seguimiento del II trimestre indicadores de gestión 5) DE-P-03 Procedimiento gestión de comunicaciones internas y externas 6) DE-G-01 Guía identificación y documentación lecciones aprendidas 7)DE-M-01 Manual Institucional para la participación ciudadana y la rendición de cuentas 8) GI-G-01 Guía Información clasificada y reservada 9) GI-G-02 Guía gestión y clasificación de activos de información 10) GFO-P-01 Procedimiento acompañamiento integral 11)Estrategia para la gestión de conflicto de intereses 12) GC-P-01 Gestión pre contractual 13) GC-P-02 Gestión contractual y post contractual 14) GD-G-02 Guía: modelo de requisitos para la gestión de documentos electrónicos de archivo (MOREQ) 15) GA-P-01 Procedimiento comisiones al interior 16) GA-CR Caracterización del proceso gestión administrativa 17) SAC-PO-01 Política Servicio al ciudadano 18) Carta de trato digno 19) Informe de resultados encuesta de satisfacción link de transparencia y acceso a la información pública</t>
  </si>
  <si>
    <t>Productos documentados</t>
  </si>
  <si>
    <t xml:space="preserve">Durante el cuarto trimestre se elaboraron los siguientes 9 productos en articulación con las dependencias de la UApA, de acuerdo con los planes de trabajo establecidos por el equipo de profesionales del Sistema Integrado de Gestión:
1) GC - P – 02 Procedimiento gestión contractual y post contractual  2) GFO-P-01 Procedimiento acompañamiento integral 3) Informe monitoreo a los riesgos institucionales III trimestre 2022 4) GAN - P – 04 Procedimiento Revisión de casos para la atención del PAE en circunstancias excepcionales 5) Formato plan de acción 2023 6) GTH- G-01 Guía para la identificación de peligros, valoración de riesgos y determinación de controles 7) DE-M-02 Manual Administración del Sistema de Gestión Ambiental (SGA) 8) Informe de seguimiento al plan de acción institucional (PAI) Tercer trimestre 2022 9) GF-M-01 Manual de políticas contables </t>
  </si>
  <si>
    <t xml:space="preserve">Realizar simulacro de aplicación del Formulario Unico de Reporte de Avance a la Gestión (FURAG) para determinar el grado de avance de la UApA frente a la implementación del MIPG y su respectivo plan de mejoramiento </t>
  </si>
  <si>
    <t xml:space="preserve">Porcentaje de avance en la implementación del plan de mejoramiento </t>
  </si>
  <si>
    <t xml:space="preserve">Formulario diligenciado
Plan de mejoramiento formulado e implementado </t>
  </si>
  <si>
    <t>Vivian Galindo</t>
  </si>
  <si>
    <t xml:space="preserve">En el mes de marzo se llevó a cabo el simulacro a través del diligenciamiento en el aplicativo FURAG, dispuesto por el Departamento Administrativo de la Función Pública para el reporte de la información que la UApA desarrolló durante la vigencia 2021 para la implementación del MIPG. Una vez se emitan los resultados, se elaborará el correspondiente plan de mejoramiento. </t>
  </si>
  <si>
    <t>*Certificado del reporte
*Formulario diligenciado en PDF</t>
  </si>
  <si>
    <t>Con base en los resultados obtenidos en el simulacro de la medición de desempeño institucional aplicado a través del FURAG, se realizó un diagnostico del estado del MIPG en la UApA, en donde se analizaron los resultados y así mismo, se identificaron los aspectos que la entidad debe implementar para mejorar su calificación. A partir de estos criterios identificados, se construyó un plan de mejoramiento con el equipo de contratistas del SIG para su implementación.</t>
  </si>
  <si>
    <t>Diagnóstico y plan de mejoramiento</t>
  </si>
  <si>
    <t xml:space="preserve">Se realizó el correspondiente seguimiento al plan de trabajo formulado con corte al mes de septiembre de 2022, para lograr los aspectos que la UApA debía implementar, para mejorar su calificación en el FURAG. </t>
  </si>
  <si>
    <t xml:space="preserve">Seguimiento plan de trabajo FURAG </t>
  </si>
  <si>
    <t xml:space="preserve">Seguimiento plan de trabajo FURAG
Presentación línea de tiempo SIG </t>
  </si>
  <si>
    <t>Generar estrategias para promover la transparencia en la planeación, operación y supervisión del Programa de Alimentación Escolar.</t>
  </si>
  <si>
    <t>Generar instrumentos que permitan realizar análisis de información, para responder a  las necesidades de los diferentes grupos de interés y garantizando su disponibilidad para consulta.</t>
  </si>
  <si>
    <t xml:space="preserve">Generar documentos para la focalización de beneficiarios para apoyar a las ETC en el ejercicio de priorización de sedes y grados </t>
  </si>
  <si>
    <t>Número de documentos elaborados</t>
  </si>
  <si>
    <t>Documento de focalizacion de beneficiarios</t>
  </si>
  <si>
    <t>Jeferson Ducuara</t>
  </si>
  <si>
    <t>De acuerdo con la información reportada por las ETC en el SIMAT a cierre de 2021, se realizó un ejercicio de priorización de sedes y grados durante el primer trimestre de 2022 teniendo en cuenta los criterios definidos en la Resolución 00335 de 2021, con el fin de comparar si el reporte realizado por las ETC está acorde con lo definido en la normatividad vigente.</t>
  </si>
  <si>
    <t>4 archivos correspondientes a información para cada uno de los criterios de priorización de sedes y grados</t>
  </si>
  <si>
    <t>De acuerdo con la información reportada por las ETC en el SIMAT con corte a septiembre de 2022, se realizó un ejercicio de priorización de sedes y grados durante el tercer trimestre teniendo en cuenta los criterios definidos en la Resolución 00335 de 2021, con el fin de comparar si el reporte realizado por las ETC se encuentra acorde con lo definido en la normatividad vigente.</t>
  </si>
  <si>
    <t>Archivo Excel indicando si las sedes cumplen cada uno de los criterios de priorización.</t>
  </si>
  <si>
    <t>Generar y publicar periódicamente, boletines con información sobre avance en el reporte de matrícula de beneficiarios PAE en SIMAT, a nivel nacional y por ETC</t>
  </si>
  <si>
    <t>Número de documentos elaborados y publicados</t>
  </si>
  <si>
    <t xml:space="preserve">1) Boletines con información del avance en el reporte de matrícula de beneficiarios PAE en SIMAT
</t>
  </si>
  <si>
    <t>Para el primer trimestre de 2022 no se han generado boletines porque el reporte de beneficiarios en SIMAT aún es muy bajo; esto se debe a que el proceso de estabilización de matrícula se da aproximadamente entre los meses de abril y mayo. Adicionalmente, el último corte disponible de información es febrero de 2022, teniendo en cuenta los tiempos establecidos por el MEN para la entrega de las bases de datos.</t>
  </si>
  <si>
    <t>Reporte de cobertura con corte a febrero de 2022</t>
  </si>
  <si>
    <t>Para el segundo trimestre de 2022 se generaron 4 reportes de cobertura con la información reportada por las 96 ETC en el Sistema Integrado de Matrícula (SIMAT), de beneficiarios del Programa de Alimentación Escolar para diferentes categorías (ETC, zona, jornada y grupo poblacional).</t>
  </si>
  <si>
    <t>Reportes de cobertura SIMAT</t>
  </si>
  <si>
    <t>Para el tercer trimestre de 2022 se generaron 3 reportes de cobertura con la información reportada por las 96 ETC en el Sistema Integrado de Matrícula (SIMAT), de beneficiarios del Programa de Alimentación Escolar para diferentes categorías (ETC, zona, jornada y grupo poblacional).</t>
  </si>
  <si>
    <t>Reportes de cobertura SIMAT con corte a julio, agosto y septiembre de 2022.</t>
  </si>
  <si>
    <t xml:space="preserve">Reportes de cobertura SIMAT con corte a octubre, noviembre y diciembre </t>
  </si>
  <si>
    <t>Direccionamiento Estratégico</t>
  </si>
  <si>
    <r>
      <rPr>
        <b/>
        <sz val="12"/>
        <color theme="1"/>
        <rFont val="Arial Narrow"/>
        <family val="2"/>
      </rPr>
      <t xml:space="preserve">ODS N°4
</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</si>
  <si>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</si>
  <si>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*Gestión con valores para resultados
*Información y comunicación</t>
  </si>
  <si>
    <t>* Política de Participación Ciudadana en la Gestión Pública
*Política de Transparencia, acceso a la información pública y lucha contra la corrupción</t>
  </si>
  <si>
    <t>Posicionar el PAE a través de acciones de comunicación externa.</t>
  </si>
  <si>
    <t xml:space="preserve">
Realizar la publicación de las diferentes acciones y/o estrategias que adelanta la UApA. </t>
  </si>
  <si>
    <t>Número de publicaciones realizadas</t>
  </si>
  <si>
    <t>Notas, comunicados, publicaciones en redes, productos audiovisuales</t>
  </si>
  <si>
    <t>Oficina Asesora de Comunicaciones</t>
  </si>
  <si>
    <t>Alejandro Rey</t>
  </si>
  <si>
    <t>Las publicaciones alcanzadas se han realizado a través de los medios oficiales de la UApA: twitter, facebook, instagram, youtube y página web.  El contenido de dichas publicaciones corresponde a la gestión realizada por las áreas de la Unidad.</t>
  </si>
  <si>
    <t>Documento con relación de enlaces de publicación</t>
  </si>
  <si>
    <t>Documento con enlaces de publicaciones en redes sociales</t>
  </si>
  <si>
    <t>Se realizaron 477 publicaciones a través de los medios oficiales de la UApA: twitter, facebook, instagram, youtube y página web.  El contenido de dichas publicaciones corresponde a la gestión realizada por las áreas de la Unidad.</t>
  </si>
  <si>
    <t>Documento con relación de enlaces de notas, comunicados, publicaciones en redes, productos audiovisuales</t>
  </si>
  <si>
    <t>Se realizaron 312  publicaciones a través de los medios oficiales de la UApA: twitter, facebook, instagram, youtube y página web.  El contenido de dichas publicaciones corresponde a la gestión realizada por las áreas de la Unidad.</t>
  </si>
  <si>
    <t>Gestionar las notas en medios de comunicación</t>
  </si>
  <si>
    <t xml:space="preserve">
Número de notas realizadas y publicadas</t>
  </si>
  <si>
    <t>Noticias publicadas en medios de comunicación</t>
  </si>
  <si>
    <t>* Se gestionaron espacios en medios para el director y subdirector. 
* Se atendieron las solicitudes recibidadas por parte de periodistas nacionales y regionales. 
* Se organizaron encuentros con medios en las diferentes visitas en territorio.
* Se realizó seguimiento a noticias publicadas y se gestionó presencia de voz institucional, para dar repsuestas o ser incluidos en dichas notas. 
* Se enviaron comunicados e información a los diferentes medios para motivar entrevistas</t>
  </si>
  <si>
    <t>Documento con relación de notas publicadas en medios</t>
  </si>
  <si>
    <t>Durante el segundo trimestre se realizaron las siguientes acciones:
* Se gestionaron espacios en medios para el Director General y Subdirector General de la UApA. 
* Se atendieron las solicitudes recibidadas por parte de periodistas nacionales y regionales. 
* Se organizaron encuentros con medios en las diferentes visitas en territorio.
* Se realizó seguimiento a noticias publicadas y se gestionó presencia de voz institucional, para dar respuestas o ser incluidos en dichas notas. 
* Se enviaron comunicados e información a los diferentes medios para motivar entrevistas</t>
  </si>
  <si>
    <t>Documento con enlaces de noticias publicadas en medios de comunicación</t>
  </si>
  <si>
    <t>Durante el tercer trimestre se realizaron las siguientes acciones:
* Se gestionaron espacios en medios para el Director General y Subdirector General de la UApA. 
* Se atendieron las solicitudes recibidadas por parte de periodistas nacionales y regionales. 
* Se organizaron encuentros con medios en las diferentes visitas en territorio.
* Se realizó seguimiento a noticias publicadas y se gestionó presencia de voz institucional, para dar respuestas o ser incluidos en dichas notas. 
* Se enviaron comunicados e información a los diferentes medios para motivar entrevistas</t>
  </si>
  <si>
    <t>Notas publicadas en medios de comunicación</t>
  </si>
  <si>
    <t>Durante el cuarto trimestre se realizaron las siguientes acciones:
* Se gestionaron espacios en medios para el Director General y Subdirector General de la UApA. 
* Se atendieron las solicitudes recibidadas por parte de periodistas nacionales y regionales. 
* Se realizó seguimiento a noticias publicadas y se gestionó presencia de voz institucional, para dar respuestas o ser incluidos en dichas notas. 
* Se enviaron comunicados e información a los diferentes medios para motivar entrevistas</t>
  </si>
  <si>
    <t>Diseñar la página Web de la UApA</t>
  </si>
  <si>
    <t xml:space="preserve">Pagina web diseñada </t>
  </si>
  <si>
    <t xml:space="preserve">Página Web </t>
  </si>
  <si>
    <t xml:space="preserve">El proceso  contractual lo está adelantando la Subdirección de Información. Una vez esta etapa  concluya y se contrate, comunicaciones adelantará las aaciones necesarias en términos de imagen y contenido. </t>
  </si>
  <si>
    <t>Fortalecer los canales de comunicación interna y externa</t>
  </si>
  <si>
    <t xml:space="preserve">
Responder a las solicitudes realizadas por la diferentes dependencias en materia de comunicación interna.</t>
  </si>
  <si>
    <t>Piezas diseñadas / piezas solicitadas</t>
  </si>
  <si>
    <t>Piezas gráficas</t>
  </si>
  <si>
    <t>Se atendió la totalidad de las solicitudes recibidas y se diseñaron las piezas gráficas requeridas para procesos de comunicación internos y externos. En este primer trimestre se desarrollaron 277 piezas para las diferentes áreas de la UApA</t>
  </si>
  <si>
    <t>Consolidado de piezas gráficas</t>
  </si>
  <si>
    <t>Se atendió la totalidad de las solicitudes recibidas, y se diseñaron las piezas gráficas requeridas para procesos de comunicación internos y externos. En este primer trimestre se desarrollaron 180 piezas para las diferentes áreas de la UApA</t>
  </si>
  <si>
    <t>Se atendió la totalidad de las solicitudes recibidas, y se diseñaron las piezas gráficas requeridas para procesos de comunicación internos y externos. Durante el tercer trimestre, se desarrollaron 373 piezas para las diferentes áreas de la UApA</t>
  </si>
  <si>
    <t>Se atendió la totalidad de las solicitudes recibidas, y se diseñaron las piezas gráficas requeridas para procesos de comunicación internos y externos. Durante el cuarto trimestre, se desarrollaron 199 piezas para las diferentes áreas de la UApA.</t>
  </si>
  <si>
    <t>Gestión con valores para resultados</t>
  </si>
  <si>
    <t>Política de defensa jurídica</t>
  </si>
  <si>
    <t xml:space="preserve">Realizar la implementación de la política de Defensa Jurídica en el marco del MIPG </t>
  </si>
  <si>
    <t xml:space="preserve">Porcentaje de implementación de las acciones establecidas en el plan de trabajo </t>
  </si>
  <si>
    <t>Seguimiento al plan de trabajo</t>
  </si>
  <si>
    <t>Oficina Asesora Jurídica</t>
  </si>
  <si>
    <t xml:space="preserve">Ana Yaneth Jimenez Pinzon </t>
  </si>
  <si>
    <t>En el marco de la implementación de la política de Defensa Jurídica, durante el primer trimestre se avanzó en la documentación y adopción de los siguientes procediimientos:
CÓDIGO: DE - P - 07  Conceptos jurídicos
CÓDIGO: DE - P - 08 Atención a peticiones de entes de control, entidades del Estado y particulares
Esta documentación se adoptó a través de la Circular Interna N° 01 de 2022</t>
  </si>
  <si>
    <t>Procedimientos documentados y circular de adopción</t>
  </si>
  <si>
    <t xml:space="preserve">En el marco de la implementación de la política de defensa Jurídica, durante el segundo trimestre se avanzó en lo siguiente: 1. Se constituyó el comité de conciliación mediante acto administrativo 2. Se formularon las políticas de prevención del daño antijurídico que le aplican a la UApA, 3. Se realizó reporte en el módulo prejudicial en eKOGUI, </t>
  </si>
  <si>
    <t>1. Resolución No. 0027 del 08 de febrero de 2021 “Por la cual se adopta el Reglamento Interno del Comité de Conciliación de la Unidad Administrativa Especial de  Alimentación Escolar – Alimentos para Aprender” 
2. Formato excel de las políticas de prevención del daño antijurídico que le aplican a la UApA.</t>
  </si>
  <si>
    <t>En el marco de la implementación de la política de defensa jurídica, durante el tercer trimestre se aprobaron dos políticas de prevencion del daño antijuridico por parte de la agencia nacional de defensa judicial y el comité de conciliacion de la UApA; así mismo, se realizó la primera socialización a los funcionarios de la entidad.</t>
  </si>
  <si>
    <t xml:space="preserve">*Comunicado de aprobación agencia nacional de defensa judicial.
*Acta de comité de conciliación 
*Lista de asistencia  </t>
  </si>
  <si>
    <t>Responder con calidad y oportunidad a los requerimientos de los diferentes grupos de interés</t>
  </si>
  <si>
    <t>Dar asesoría y/o respuesta oportuna y de calidad a los requerimientos de solicitudes de información internos y externos de competencia jurídica.</t>
  </si>
  <si>
    <t xml:space="preserve">Número de asesorías y/o respuesta emitidas/Número de asesorías y/o solicitudes radicadas </t>
  </si>
  <si>
    <t>Matriz de seguimiento de atención a solicitudes</t>
  </si>
  <si>
    <t xml:space="preserve">Se han atendido y dado respuesta oportuna y de calidad en su totalidad a 140 requerimientos, conceptos juridicos necesarios, peticiones, quejas, y demas. </t>
  </si>
  <si>
    <t xml:space="preserve">Se han atendido y dado respuesta oportuna y de calidad en su totalidad a 89 requerimientos, conceptos juridicos necesarios, peticiones, quejas, y demas. </t>
  </si>
  <si>
    <t>Archivo excel (seguimiento a requerimientos)</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</si>
  <si>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</si>
  <si>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Fortalecer los esquemas de financiación del Programa de Alimentación Escolar</t>
  </si>
  <si>
    <t xml:space="preserve">Direccionamiento Estratégico y Planeación </t>
  </si>
  <si>
    <t>Política de Gestión Presupuestal y Eficiencia del Gasto</t>
  </si>
  <si>
    <t>Generar mecanismos que me permitan verificar el cumplimiento de los componentes técnicos, financieros, contractuales, de cobertura y gestión social</t>
  </si>
  <si>
    <t>Realizar auditoría externa para la verificación y el seguimiento del cumplimiento de los Lineamientos Técnico-Administrativos del Programa de Alimentación Escolar PAE para la Unidad Administrativa Especial de Alimentación Escolar- Alimentos para Aprender.</t>
  </si>
  <si>
    <t xml:space="preserve">Numero de informes realizados </t>
  </si>
  <si>
    <t>Subdirección General</t>
  </si>
  <si>
    <t>Juan David Velez Bolivar</t>
  </si>
  <si>
    <t xml:space="preserve">A la fecha el proceso de contratar una firma auditora externa, se encuentra en fase precontractual. 
</t>
  </si>
  <si>
    <t>Durante el segundo trimestre se avanzó en el proceso de contratación de la firma auditora externa, el cual fue adjudicado a la empresa Consultora Capital SAS - BIC. Teniendo en cuenta lo anterior, no se cuenta con informes de resultados del proceso auditor, ya que se tienen contemplados a partir del segundo semestre.</t>
  </si>
  <si>
    <t>Resolución 230 de 25 de mayo de 2022, "Por la cual se adjudica el proceso de CONCURSO DE MÉRITOS ABIERTO CMA-UAPA-001-2022"</t>
  </si>
  <si>
    <t>Durante el tercer trimestre la firma auditora presentó 3 informes de resultados de los meses de julio, agosto y septiembre respectivamente. Con relación al informe de agosto y septiembre, es pertinente informar que, se encuentran en revisión por parte de la Subdirección de Fortalecimiento para las correspondientes observaciones y ajustes.</t>
  </si>
  <si>
    <t>Informes firma auditora</t>
  </si>
  <si>
    <t>N/A</t>
  </si>
  <si>
    <t xml:space="preserve">Implementar, controlar y hacer seguimiento al PIGA </t>
  </si>
  <si>
    <t>Número de seguimientos a la implementación del PIGA</t>
  </si>
  <si>
    <t xml:space="preserve">Informes de implementación y seguimiento al PIGA </t>
  </si>
  <si>
    <t>Subdirección Técnica de Gestión Corporativa</t>
  </si>
  <si>
    <t xml:space="preserve">Mauricio Junco García </t>
  </si>
  <si>
    <t>Para la implementación del PIGA en el primer trimestre se avanzó en: 
1. Proyección de tres talleres.
2. Registro en su totalidad de la Matriz Aspectos e Impactos Ambientales.
3. Se elaboraron dos indicadores, para el primer indicador de medición es sobre apropiación del sistema de gestión ambiental, el segundo indicador es sobre el cumplimiento del PIGA. 
4. Se elaboró una la pieza publicitaria como puerta de entrada a los ciclos de capacitaciones que se realizarán a partir de los meses de abril, cada uno de los programas ambientales para dar cumplimiento al PIGA.</t>
  </si>
  <si>
    <t xml:space="preserve">
- Presentación proyectada para los 3 talleres.
- Matriz de aspectos e impactos ambientales
- Ficha de los indicadores
- Pieza publicitaria  
</t>
  </si>
  <si>
    <t>Se elaboró el informe de la implementación del PIGA, el cual contiene entre otros aspectos, la elaboración de los siguientes documentos:
1. Plan Uso Eficiente del Recurso Energético - Versión 0
2. Plan de Contingencia Ambiental - Versión 0
3. Indicador Cumplimiento Programa Institucional de Gestión Ambiental
4. Matriz aspectos e impactos ambientales ajustada UApA</t>
  </si>
  <si>
    <t>1. Informe de implementación al PIGA
2. Plan Uso Eficiente del Recurso Energético - Versión 0
3. Plan de Contingencia Ambiental - Versión 0
4. Indicador Cumplimiento Programa Institucional de Gestión Ambiental
5. Matriz aspectos e impactos ambientales ajustada UApA</t>
  </si>
  <si>
    <t>Se elaboró el  informe sobre la implementación del Programa Institucional de Gestión Ambiental (PIGA) con corte al tercer trimestre de la vigencia 2022; en donde se da a conocer el avance frente a la documentación de la propuesta de cuatro (04) planes que se encuentran en revisión por parte de a Oficina de Planeación para los respectivos ajustes. Una vez se cuente con la documentación y aprobación de todos los planes, y con la resolución de adopción del PIGA, se procederá a la fase de apropiación por parte de los funcionarios de la Unidad, y al seguimiento y evaluación de acuerdo con el cronograma elaborado para este fin.</t>
  </si>
  <si>
    <t>Informe de seguimiento - tercer trimestre 2022</t>
  </si>
  <si>
    <t>Gestión del Talento Humano</t>
  </si>
  <si>
    <r>
      <rPr>
        <b/>
        <sz val="12"/>
        <rFont val="Arial Narrow"/>
        <family val="2"/>
      </rPr>
      <t>ODS N°4</t>
    </r>
    <r>
      <rPr>
        <sz val="12"/>
        <color theme="1"/>
        <rFont val="Arial Narrow"/>
        <family val="2"/>
      </rPr>
      <t xml:space="preserve">
“Garantizar una educación inclusiva y equitativa de calidad y promover oportunidades de aprendizaje permanente para todos</t>
    </r>
  </si>
  <si>
    <t>Talento humano</t>
  </si>
  <si>
    <t>*Política de Gestión estratégica del talento humano - GETH
*Política de integridad</t>
  </si>
  <si>
    <t>Elaborar, socializar e implementar los planes institucionales de Talento Humano</t>
  </si>
  <si>
    <t>Número de planes elaborados</t>
  </si>
  <si>
    <t xml:space="preserve">Planes elaborados y socializados
1) Plan Institucional de Capacitación
2) Plan de Bienestar e Incentivos
3) Plan de Previsión de Recursos Humanos
4) Plan Anual de Vacantes
5) Plan de Seguridad y Salud en el Trabajo
6) Plan Estratégico de Talento Humano
</t>
  </si>
  <si>
    <t>Sandra Milena Suarez Cortés</t>
  </si>
  <si>
    <t>Se documentaron los planes institucionales a cargo del proceso de Gestion del Talento Humano, los cuales se aprobaron antes del 31 de enero de 2022 por el Comite Institucional de Gestion y desempeño para su publicación en la página web de la Unidad https://www.alimentosparaaprender.gov.co/politicas-y-lineamientos/planes-institucionales-uapa--2022.  
En el primer trimestre se socializo a los funcionarios de la unidad, en el marco de espacios de apropiación institucional, los planes institucionales.</t>
  </si>
  <si>
    <t xml:space="preserve">1) Plan institucional de capacitación           2)Plan de Bienestar e Incentivos            3)Plan de previsión de Recuros Humanos   4) Plan Anual de Vacantes                    5)Plan de Seguridad y Salud en el Trabajo   6)Plan Estratégico de Talento Humano.
- Planilla de asistencia 
- Presentación.   </t>
  </si>
  <si>
    <t>Actividad cumplida 1er trimestre</t>
  </si>
  <si>
    <t>Gestión Financiera</t>
  </si>
  <si>
    <t>Direccionamiento estratégico y planeación</t>
  </si>
  <si>
    <t>Ejecutar las acciones necesarias para la gestión, producción y generación de la información financiera y contable de la UAPA, de acuerdo a las normas técnicas y procedimientos vigentes</t>
  </si>
  <si>
    <t>Elaborar y socializar al interior de la UApA los informes integrales de gestión financiera (presupuesto, contabilidad y tesorería).</t>
  </si>
  <si>
    <t xml:space="preserve">Número de informes  elaborados y socializados </t>
  </si>
  <si>
    <t>Informes trimestrales de la gestión financiera.</t>
  </si>
  <si>
    <t>Javier Eduardo Serna Pineda
Anngie Catalina Cortes Galindo
Diana Patricia Molina Ordoñez</t>
  </si>
  <si>
    <t>Se elaboró un Informe de gestion integral financiera del primer trimestre de la vigencia 2022, que contempla análisis de la ejecución presupuestal, contabilidad y tesorería.</t>
  </si>
  <si>
    <t>Informe integral de gestión financiera</t>
  </si>
  <si>
    <r>
      <t>Se elaboró un informe de gestion integral financiera del</t>
    </r>
    <r>
      <rPr>
        <sz val="11"/>
        <color rgb="FFFF0000"/>
        <rFont val="Arial Narrow"/>
        <family val="2"/>
      </rPr>
      <t xml:space="preserve"> </t>
    </r>
    <r>
      <rPr>
        <sz val="11"/>
        <rFont val="Arial Narrow"/>
        <family val="2"/>
      </rPr>
      <t>segundo trimestre</t>
    </r>
    <r>
      <rPr>
        <sz val="11"/>
        <color rgb="FFFF0000"/>
        <rFont val="Arial Narrow"/>
        <family val="2"/>
      </rPr>
      <t xml:space="preserve"> </t>
    </r>
    <r>
      <rPr>
        <sz val="11"/>
        <color rgb="FF000000"/>
        <rFont val="Arial Narrow"/>
        <family val="2"/>
      </rPr>
      <t>de la vigencia 2022, que contempla análisis de la ejecución presupuestal, contabilidad y tesorería.</t>
    </r>
  </si>
  <si>
    <t>Se elaboró un informe de gestion integral financiera del tercer trimestre de la vigencia 2022, que contempla análisis de la ejecución presupuestal, contabilidad y tesorería.</t>
  </si>
  <si>
    <t>Gestión Contractual y Adquisiciones</t>
  </si>
  <si>
    <t>Política de compras y contratatación pública</t>
  </si>
  <si>
    <t>Garantizar la correcta ejecución de los procesos contractuales de la entidad</t>
  </si>
  <si>
    <t xml:space="preserve">Realizar seguimiento trimestral a la ejecución del plan anual de adquisiciones </t>
  </si>
  <si>
    <t>Número de informes de seguimiento a la ejecución del PAA</t>
  </si>
  <si>
    <t>Informe de seguimiento a la ejecución del PAA</t>
  </si>
  <si>
    <t>José Alexander Moreno Paez</t>
  </si>
  <si>
    <t>Se realizó el seguimiento trimestral a la ejecución del plan anual de adquisiciones y se identificó que, de las 44 lineas de contratación planeadas en el PAA se tiene un avance de 25 procesos adelantados y contratados y actualmentes se tienen 9 lineas del PAA en elaboración.</t>
  </si>
  <si>
    <t>Acta de seguimiento PAA</t>
  </si>
  <si>
    <t>Se realizó el seguimiento a la ejecución del plan anual de adquisiciones durante el segundo trimestre y se identificó que, de las 46 lineas de contratación planeadas en el PAA se tiene un avance de 33 procesos adelantados y contratados; y se tienen 2 lineas en elaboración.</t>
  </si>
  <si>
    <t>Se realizó el seguimiento a la ejecución del plan anual de adquisiciones durante el tercer trimestre y se identificó que, de las 48 lineas de contratación planeadas en el PAA se tiene un avance de 35 procesos adelantados y contratados.</t>
  </si>
  <si>
    <t>Servicio de Atención al Ciudadano</t>
  </si>
  <si>
    <t>Política de Servicio al Ciudadano</t>
  </si>
  <si>
    <t>Garantizar la atención de los grupos de valor e interés de la UApA de manera oportuna, en lenguaje claro y con calidad.</t>
  </si>
  <si>
    <t xml:space="preserve">Implementar acciones para mejorar los canales de atención al ciudadano </t>
  </si>
  <si>
    <t xml:space="preserve">Número de acciones implementadas </t>
  </si>
  <si>
    <t>Socializaciones, o documentos actualizados, etc</t>
  </si>
  <si>
    <r>
      <t xml:space="preserve">Se adoptó el procedimiento que establece las actividades para la adecuada gestión de las </t>
    </r>
    <r>
      <rPr>
        <b/>
        <sz val="11"/>
        <color theme="1"/>
        <rFont val="Arial Narrow"/>
        <family val="2"/>
      </rPr>
      <t>PQRSD,</t>
    </r>
    <r>
      <rPr>
        <sz val="11"/>
        <color theme="1"/>
        <rFont val="Arial Narrow"/>
        <family val="2"/>
      </rPr>
      <t xml:space="preserve"> por todos los canales de atención, de igual manera se diseñó el formato de respuestas tipo, de allí se proyectan y se unifica las respuestas para aquellas peticiones incompletas o las que se requiere ampliación de términos conforme a lo que establece la norma. </t>
    </r>
  </si>
  <si>
    <t>Procedimiento aprobado
Formato aprobado</t>
  </si>
  <si>
    <t xml:space="preserve">Durante el segundo trimestre se llevaron a cabo las siguientes acciones para mejorar los canales de atención al ciudadano:
1. Se implementó la campaña interna "Servir está en tus manos" con el objetivo de fortalecer la capacidad de servicio por medio de los canales de atención; en el marco de la misma, se desarrolló capacitación y fortalecimiento sobre el servicio al ciudadano y los valores del código de integridad con enfoque de servicio al ciudadano, dirigido a todos los servidores públicos de la UApA. 
2. Se actualizó el protocolo de atención al ciudadano con la inclusión de lineamientos en la atención en territorio y con enfoque diferencial. </t>
  </si>
  <si>
    <t>1. Cápsulas institucionales enviadas a los correos electrónicos.
2. Listado de asistencia de la capacitación sobre generalidades del servicio al ciudadano.
3. Registro fotográfico de la actividad "Servir está en tus manos". 
4. Protocolo de atención al ciudadano actualizado - V1</t>
  </si>
  <si>
    <t>La acciones de mejora implementadas en los canales de atención al ciudadano durante el tercer trimestre, corresponden a:
1. Canal virtual: En virtud del artículo No. 4 de la Resolución 1519 de 2020, se dispuso información en la subcategoría 6 "Participa" del link de transparencia de la página web de la UApA, para garantizar el acceso a la información de todos los ciudadanos con relación a la participación ciudadana.
2. Se elaboró y públicó la carta de trato digno, la cual fue construida y socializada con los servidores publicos de la UApA. Link de publicación (https://www.alimentosparaaprender.gov.co/servicio-al-publico-normas-formularios-y-atencion/carta-de-trato-digno)
3. Canal presencial: Se realizó la señalización en braille en algunas zonas de relacionamiento con el ciudadano, con el objetivo de que las personas con discapacidad visual cuenten con información del entorno en el que se ubican.</t>
  </si>
  <si>
    <t>*Soporte de publicación link de transparencia
*Carta de trato digno 
*Señalización braile</t>
  </si>
  <si>
    <t xml:space="preserve">Elaborar un diagnóstico que permita establecer las necesidades para garantizar la accesibilidad de poblaciones con enfoque diferencial en los aspectos tecnológicos, arquitectonicos, humanos y financieros </t>
  </si>
  <si>
    <t xml:space="preserve">Diagnóstico de necesidades </t>
  </si>
  <si>
    <t>En proceso de definicion de lineamientos y elaboracion de diagnostico para establecer las necesidades para garantizar la accesibilidad de poblaciones con enfoque diferencial.</t>
  </si>
  <si>
    <t>Se avanzó en la identificación de los criterios y requisitos aplicables a la entidad de acuerdo con la Norma Técnica Colombiana 6047, con el objetivo de realizar la verificación sobre el cumplimiento de cada uno de estos.
El cumplimiento de esta actividad se reprograma para el mes de agosto.</t>
  </si>
  <si>
    <t xml:space="preserve">Listado de criterios y requisitos diligenciado. </t>
  </si>
  <si>
    <t>Se elaboró y proyecto el primer borrador del diagnóstico, sin embargo se deben realizar ajustes al mismo para tener un diagnóstico comprensivo de todos los items requeridos por la norma. Se espera contar con el diagnóstico en el cuarto trimestre de 2022</t>
  </si>
  <si>
    <t>Gestión de Fortalecimiento</t>
  </si>
  <si>
    <t>Diseñar estrategias que garanticen el fortalecimiento territorial para el funcionamiento del Programa de Alimentación Escolar</t>
  </si>
  <si>
    <t>Política de Participación Ciudadana en la Gestión Pública</t>
  </si>
  <si>
    <t>Generar acciones para el fortalecimiento de las Entidades Territoriales, mediante acompañamiento integral para la correcta implementación del Programa de Alimentación Escolar</t>
  </si>
  <si>
    <t>Brindar Asistencia Técnica Integral a cada una de las Entidades Territoriales Certificadas para la implementación del PAE</t>
  </si>
  <si>
    <t>Número de ETC con asistencias técnicas realizadas</t>
  </si>
  <si>
    <t>Actas de asistencia técnica
Listados de asistencia
Informe de consolidado de asistencia técnica</t>
  </si>
  <si>
    <t>Subdirección de Fortalecimiento</t>
  </si>
  <si>
    <t>Pilar González Ramírez</t>
  </si>
  <si>
    <t>Se realizó para el presente período acciones de acompañamiento y asistencia técnica, donde se reportó la asistencia de 94 ETC, orientadas a brindar capacitación y asesoría a los equipos PAE centrándose en la necesidad de los temas relacionados con la Res. 335 de 2021 respecto a los ejes estructurales del PAE, relacionados con: conformación de bolsa común, lineamientos -normatividad PAE y planeación contractual. A estos espacios no asistieron a los espacios convocados: ETC Pitalito y Sahagún”.
Lo registrado actualmente en el archivo de Plan de acción se incluye en el informe consolidado de asistencia técnica</t>
  </si>
  <si>
    <t xml:space="preserve">Informe consolidado y archivo de soportes (Actas de asistencia y listados)
</t>
  </si>
  <si>
    <t>Se realizó durante el segundo trimestre acciones de acompañamiento y asistencia técnica a 96 ETC, orientadas a brindar capacitación y asesoría a los equipos PAE, centrándose en la Res. 335 de 2021 en los ejes estructurales relacionados con: conformación de bolsa común, lineamientos -normatividad PAE y planeación contractual. 
Se genera informe consolidado y detallado.</t>
  </si>
  <si>
    <t>Con corte al segundo trimestre se cumplió la meta proyectada; sin embargo, durante el tercer trimestre se dio continuidad a las acciones de acompañamiento y asistencia técnica a las 96 ETC, las cuales se orientaron a brindar capacitación y asesoría a los equipos PAE, centrándose en la Res. 335 de 2021 y Res.18858 de 2018, en temas como: conformación de bolsa común, planeación contractual, verificación de las condiciones de prestación de servicio y conformación del comité territorial de planeación y seguimiento, reporte en SIMAT y categoría UAPA – PAE, acciones para planeación de la siguiente vigencia y gestión social.
De acuerdo con lo anterior, se generó informe consolidado y detallado con corte al mes de septiembre de 2022</t>
  </si>
  <si>
    <t>Informe consolidado
Actas de reunión</t>
  </si>
  <si>
    <t>Con corte al segundo trimestre se cumplió la meta proyectada; sin embargo, durante el cuarto trimestre se dio continuidad a las acciones de acompañamiento y asistencia técnica a las 96 ETC, las cuales se orientaron a brindar capacitación y asesoría a los equipos PAE, centrándose en la Res. 335 de 2021 y Res.18858 de 2018, en temas como: conformación de bolsa común, planeación contractual, verificación de las condiciones de prestación de servicio y conformación del comité territorial de planeación y seguimiento, reporte en SIMAT y categoría UAPA – PAE, acciones para planeación de la siguiente vigencia y gestión social, atención PAE por OLA invernal y planeación PAE vigencia 2023.  De acuerdo con lo anterior, se generó informe consolidado y detallado con corte al mes de diciembre de 2022</t>
  </si>
  <si>
    <t>Actividad cumplida 2do trimestre</t>
  </si>
  <si>
    <t>Desarrollar un encuentro regional para mejorar la implementación del PAE</t>
  </si>
  <si>
    <t xml:space="preserve">Número de encuentros realizados </t>
  </si>
  <si>
    <r>
      <t>Actas de reunión</t>
    </r>
    <r>
      <rPr>
        <sz val="12"/>
        <color rgb="FFFF0000"/>
        <rFont val="Arial Narrow"/>
        <family val="2"/>
      </rPr>
      <t xml:space="preserve"> </t>
    </r>
    <r>
      <rPr>
        <sz val="12"/>
        <rFont val="Arial Narrow"/>
        <family val="2"/>
      </rPr>
      <t xml:space="preserve">del encuentro
Listado de asistencia
Informe consolidado del encuentro </t>
    </r>
  </si>
  <si>
    <t xml:space="preserve">Actividad programada para el segundo trimestre </t>
  </si>
  <si>
    <t>Teniendo en cuenta los temas de logistica, se reprogramó el evento para el 14 y 15 de Julio; por lo tanto, el cumplimiento de esta actividad se llevará a cabo en el tercer trimestre del año.</t>
  </si>
  <si>
    <t>El 14 y 15 de julio de 2022, se realizó de manera presencial y virtual un Encuentro Nacional para el intercambio de experiencias y aprendizajes en el Programa de Alimentación Escolar, con el objetivo de realizar un intercambio de experiencias y aprendizajes significativos de alimentación escolar entre las 96 ETC en educación y aliados estratégicos del PAE en torno al fortalecimiento del programa”.  A este espacio fueron convocados los secretarios y lideres PAE de las 96 ETC, sin embargo, solo asistieron 87 ETC. Entre las entidades que no asistieron son las ETC: Manizales, Vichada, Tumaco, Girardot, Putumayo, Buenaventura, Villavicencio, Apartado y Pitalito.</t>
  </si>
  <si>
    <t xml:space="preserve">Memorias de las presentaciones 
Listado de asistencia
Informe consolidado del encuentro </t>
  </si>
  <si>
    <t>El 22 y 23 de noviembre de 2022, se realizó de manera presencial y virtual un Encuentro Nacional de lideres del Programa de Alimentación Escolar, con el objetivo de realizar un dialogo abierto con los territorios en el marco del crecimento y la renovación del PAE .  A este espacio fueron convocados los secretarios y lideres PAE de las 96 ETC de manera virtual y presencial</t>
  </si>
  <si>
    <t>Generar planes de fortalecimiento para las Entidades Territoriales Certificadas que lo requieran.</t>
  </si>
  <si>
    <t>% de ETC que requieran planes de fortalecimiento</t>
  </si>
  <si>
    <t xml:space="preserve">Informe consolidado de las acciones implementadas </t>
  </si>
  <si>
    <t>Durante el primer trimestre por parte del equipo de fortalecimeinto se realiza la identificación de  ETC  que requieren plan de fortalecimiento y la generación de programacón de acciones de asistencia técnica requerida.
Se avanzó en la identificación de ETC que tendran seguimiento a planes de mejora resultado de la auditoria 2021</t>
  </si>
  <si>
    <t>Informe consolidado</t>
  </si>
  <si>
    <t>Durante el segundo trimestre por parte del equipo de fortalecimeinto se  avanzó en la verificación del desarrrollo de los planes de fortalecimiento y acciones de mejora en 28 ETC en el marco de los resultados de la auditoria de la vigencia 2021; para este periodo, se desarrollaron planes de fortalecimiento y la socialización de avances y cierre del proceso en el marco de la estrategia COLCOL, con 5 ETC.</t>
  </si>
  <si>
    <t>Durante el tercer trimestre por parte del equipo de la Subdirección de fortalecimiento, se avanzó en la verificación del desarrollo de los planes de fortalecimiento y acciones de mejora en 28 ETC en el marco de los resultados de la auditoria de la vigencia 2021.</t>
  </si>
  <si>
    <t xml:space="preserve"> </t>
  </si>
  <si>
    <t xml:space="preserve">Realizar monitoreo y control a la implementación del Programa de Alimentación Escolar a través de los mecanismos necesarios. </t>
  </si>
  <si>
    <t>Realizar seguimiento a la implementación de los diferentes mecanismos de control social y participación ciudadana en las 96 ETC de acuerdo a lo establecido en la normatividad.</t>
  </si>
  <si>
    <t xml:space="preserve">
Número de informes de seguimiento trimestral</t>
  </si>
  <si>
    <r>
      <t xml:space="preserve">
</t>
    </r>
    <r>
      <rPr>
        <sz val="12"/>
        <rFont val="Arial Narrow"/>
        <family val="2"/>
      </rPr>
      <t>Informe trimestral de seguimiento a mecanismos de control social y participación ciudadana</t>
    </r>
    <r>
      <rPr>
        <sz val="12"/>
        <color theme="1"/>
        <rFont val="Arial Narrow"/>
        <family val="2"/>
      </rPr>
      <t xml:space="preserve"> (realización de mesas públicas y conformación de CAE, comité de segumiento y de veedurías ciudadanas)
Solicitudes y/o requerimientos realizados por la Sub. de Fortalecimiento</t>
    </r>
  </si>
  <si>
    <t>Yamile Casas López</t>
  </si>
  <si>
    <t>Durante el primer trimestre se realizó el respectivo seguimiento a la implementación de los diferentes mecanismos de participación ciudadana y control social por parte de las entidades territoriales (Mesas públicas, conformación de CAE, Comité de Segumiento, Veedurías Ciudadanas)</t>
  </si>
  <si>
    <t xml:space="preserve">Informe trimestral N°1 - Procedimiento monitoreo y control 
</t>
  </si>
  <si>
    <t>Durante el segundo trimestre se realizó el respectivo seguimiento a la implementación de los diferentes mecanismos de participación ciudadana y control social por parte de las entidades territoriales (Mesas públicas, conformación de CAE, Comité de Segumiento, Veedurías Ciudadanas)</t>
  </si>
  <si>
    <t>Informe trimestral N°2 - Procedimiento monitoreo y control</t>
  </si>
  <si>
    <t>Durante el tercer trimestre se realizó el respectivo seguimiento a la implementación de los diferentes mecanismos de participación ciudadana y control social por parte de las entidades territoriales (Mesas públicas, conformación de CAE, Comité de Segumiento, Veedurías Ciudadanas)</t>
  </si>
  <si>
    <t xml:space="preserve">Informe trimestral </t>
  </si>
  <si>
    <t>Durante el cuarto trimestre se realizó el respectivo seguimiento a la implementación de los diferentes mecanismos de participación ciudadana y control social por parte de las entidades territoriales (Mesas públicas, conformación de CAE, Comité de Segumiento, Veedurías Ciudadanas)</t>
  </si>
  <si>
    <t>Informe trimestral N°4 - Procedimiento monitoreo y control</t>
  </si>
  <si>
    <t>Realizar el seguimiento a la implementacion del PAE en las ETC</t>
  </si>
  <si>
    <t>Número de informes consolidados de operación trimestral</t>
  </si>
  <si>
    <t>Informe consolidado trimestral del seguimiento a la implementación y operación</t>
  </si>
  <si>
    <t>Guillermo Marin Rubio</t>
  </si>
  <si>
    <t xml:space="preserve">Se realizó el seguimiento a la implementacion del PAE en las ETC, en donde para el primer trimestre se tienen 88 ETC que iniciaron la operación del PAE, de las cuales 67 iniciaron de forma oportuna.
54 ETC implementan las modalidades PS/I, 20 ETC con PS, 7 ETC con I, 6 ETC con PS/I/CCT y 1 ETC con PS/CCT.
</t>
  </si>
  <si>
    <t xml:space="preserve">Tablero Reporte Semanal
Informe trimestral
</t>
  </si>
  <si>
    <t>Se realizó el seguimiento a la implementacion del PAE en las ETC, en donde para el segundo trimestre se tienen 92 ETC que iniciaron la operación del PAE, de las cuales 67 iniciaron de forma oportuna. 1 ETC no ha iniciado PAE y 3 ETC suspendieron operación. 
61 ETC implementan modalidades PS/I, 21 ETC modalidad PS, 7 ETC Modalidades PS/CCT/I, 4 ETC Industrializada, y 2 ETC PS/CCT.</t>
  </si>
  <si>
    <t>Se realizó el seguimiento a la implementacion del PAE en las ETC, donde para el tercer trimestre se evidencia que 95 ETC iniciaron la operación del PAE, de las cuales 67 iniciaron de forma oportuna. Se encuentra 1 ETC sin inicio del PAE y 3 ETC suspendieron operación. 
66 ETC implementan modalidades PS/I, 17 ETC modalidad PS, 6 ETC Modalidades PS/CCT/I, 2 ETC Industrializada, y 4 ETC PS/CCT.</t>
  </si>
  <si>
    <t xml:space="preserve">Se realizó el seguimiento a la implementacion del PAE en las ETC, verifcando para el cuarto trimestre que 96 ETC contaban con la implementación del PAE. 67 ETC implementaron modalidades PS/I, 14 ETC modalidad PS, 9 ETC Modalidades PS/CCT/I, 2 ETC Industrializada, 3 ETC PS/CCT y 1 ETC CCT/RI. </t>
  </si>
  <si>
    <t>Tablero Reporte Semanal
Informe trimestral</t>
  </si>
  <si>
    <t>Gestión de la Información</t>
  </si>
  <si>
    <t>Diseñar estrategias que garanticen el fortalecimiento territorial para el funcionamiento del Programa de Alimentación Escolar.</t>
  </si>
  <si>
    <t>Definir e implementar las necesidades tecnológicas que permitan a los funcionarios de la UApA, llevar a acabo sus labores misionales con las mejores herramientas TI</t>
  </si>
  <si>
    <t xml:space="preserve">Realizar la contratación de los servicios tecnológicos que la UApA requiere para la operación </t>
  </si>
  <si>
    <t xml:space="preserve">Número de procesos de adquisición de servicios tecnológicos contratados </t>
  </si>
  <si>
    <t xml:space="preserve">1 - Proceso de contratación y disposición del servicio de nube pública
2 - Proceso de contratación y disposición del servicio de impresión y escaner
3 - Proceso de contratación y disposición del sistema de video conferencia
4 - Proceso de contratación y disposición del software de mesa de ayuda
5 - Proceso de contrataciòn de internet para funcionarios y visitantes de la UApA
6 - Proceso de contratación de telefonìa IP
7 - Proceso de contratación de equipos tecnológicos 
8 - Proceso de contratación de licencias de Oficce 365
9 - Proceso de contratación de página WEB 
10. Proceso de apovisamiento de canales </t>
  </si>
  <si>
    <t>Subdirección de Información</t>
  </si>
  <si>
    <t xml:space="preserve">
 Fernando Ricaurte
 Lina María Velez 
Julian Camilo Gomez
</t>
  </si>
  <si>
    <t>Se realizo el proceso de contratación y disposición del sistema de video conferencia para la UApA</t>
  </si>
  <si>
    <t>Orden de compra 85246 Sistema de video conferencia</t>
  </si>
  <si>
    <t xml:space="preserve">Durante el segundo trimestre se avanzó en los siguientes procesos: 
1- Contratación y disposición del servicio de nube pública
2 - Contratación y disposición del servicio de impresión y escáner.
3 - Contratación de internet para funcionarios y visitantes de la UApA. Se extendió el convenio con el MEN hasta diciembre de 2022
4 - Ccontratación de telefonía IP
 </t>
  </si>
  <si>
    <t>1- Orden de compra del servicio de nube pública
2- Orden de compra servicio de impresión y escáner
3- Correo electrónico – Extensión del convenio – Servicio de internet
4- Contrato de adquisición telefonía IP</t>
  </si>
  <si>
    <t>1 - Se realizó el proceso de contratación del servidor de almacenamiento
2-  Se realizó el proceso de contratación de licencias de Microsoft Office 365: actualización de las funcionalidades, que apoyan y mejoran la administracionn de los recursos dispuestos para la entidad.</t>
  </si>
  <si>
    <t>1. Se adjunta CDP y orden de compra del Servidor 
2- Se adjunta correo de gestión para el uso de las nuevas funcionalidades  adicionales del paquete de office 365.</t>
  </si>
  <si>
    <t xml:space="preserve">1. Orden de compra de software de mesa de ayuda.
2. orden de compra licencias Microsoft 365.
3. Procesos de contratación equipos tecnológicos: 
Orden de compra de la NAS.
Factura de compra diademas USB
Factura de compra auriculares bluetooth
Facturas mouses inalámbricos (3)
Factura de discos de estado solido.
Documento prorroga impresión 
</t>
  </si>
  <si>
    <t>Garantizar la operación de los servicios de tecnologías de información y comunicaciones necesarios, basados en software para la operación y la toma de decisiones de la UApA</t>
  </si>
  <si>
    <t>Porcentaje de sistemas implementados</t>
  </si>
  <si>
    <t>1_Sistema de Talento Humano KACTUS
2_SGDEA
3_SAC
4_Intranet</t>
  </si>
  <si>
    <t xml:space="preserve">María Fernanda Revelo Bados
Juan Camilo Murillo
Fernando Ricaurte
Lina Maria Velez </t>
  </si>
  <si>
    <t>Durante el primer trimestre se desarrollaron las acciones necesarias para el funcionamiento de la Intranet de la UApA</t>
  </si>
  <si>
    <t>https://alimentosparaaprender.sharepoint.com/SitePages/Home.aspx</t>
  </si>
  <si>
    <t>Se garantizó la operación de los siguientes servicios de tecnologías de información y comunicaciones así:
1- KACTUS: Se gestionaron los pagos de prestación de servicios SAAS, se agendaron y gestionaron las consultorías con relación a  la corrección de anomalías del sistema, se gestionan las solicitudes de los usuarios del sistema KACTUS y se resolvieron las solicitudes mesa de ayuda nivel 1 y 2.
2- SAC: Se realizó apoyo a las nuevas actualizaciones del sistema, gestión y resolución de problemas técnicos de la herramienta. 
3- Intranet: Se llevó a cabo la actualización de la información disponible dentro de la herramienta; así mismo, se realizo la actividad de instalación de Drupal en el servidor de la UApA.</t>
  </si>
  <si>
    <t>1- Informe General de pagos realizados en licenciamiento y consultorías
2- Presentación actualizaciones del aplicativo SAC V2.0
3- Documentación Instalación Drupal</t>
  </si>
  <si>
    <t>No se contemplaron actividades para el 3 trimestre.</t>
  </si>
  <si>
    <t>1. Intranet: Evidencia del cargue de la nueva información a la Intranet.   (Socializaciones SiPAE, Talento Humano, Seguridad en el trabajo) capturas de pantalla.
2.Informe de modificaciones realizadas al aplicativo SAC V2.0
3.  Informe General de pagos realizados en licenciamiento y consultorías</t>
  </si>
  <si>
    <t>Implementar soluciones de manejo y de seguridad de la información; con el fin presentar datos y reportes de  de manera oportuna, clara y eficaz en la UApA</t>
  </si>
  <si>
    <t xml:space="preserve">Realizar el desarrollo y mejora de los tableros de control </t>
  </si>
  <si>
    <t>Porcentaje de implementación y publicación de tableros de control</t>
  </si>
  <si>
    <t>Tableros de control</t>
  </si>
  <si>
    <t>Juan Camilo Murrilo</t>
  </si>
  <si>
    <t>Se entrega a la Unidad los tableros de control para consulta  con información de: INOP, SIMAT, SACI y Fortalecimiento</t>
  </si>
  <si>
    <t>https://app.powerbi.com/Redirect?action=OpenApp&amp;appId=cff0408a-6380-4c0c-95dc-57859bea6530&amp;ctid=7784fa80-0515-459a-97e3-40113f9e5abc</t>
  </si>
  <si>
    <t>Se realizó la actualización de los tableros de control de la Unidad información de consulta sobre: INOP,SIMAT,SACI y Fortalecimiento.</t>
  </si>
  <si>
    <t>1- Presentación Reporte Ejecutivo - Tableros de control</t>
  </si>
  <si>
    <r>
      <t xml:space="preserve">1- Se realizó la actualización de los tableros de control de la Unidad con la información correspondiente a:  INOP, SIMAT.
2- Se llevó a cabo la construcción de tableros de control así: </t>
    </r>
    <r>
      <rPr>
        <b/>
        <sz val="11"/>
        <rFont val="Arial Narrow"/>
        <family val="2"/>
      </rPr>
      <t>Informe Ejecutivo:</t>
    </r>
    <r>
      <rPr>
        <sz val="11"/>
        <rFont val="Arial Narrow"/>
        <family val="2"/>
      </rPr>
      <t xml:space="preserve"> se crearon las hojas de inicio de operación, seguimiento a operación, eje de cobertura, eje de financiamiento, alertas de cobertura, alertas sanitarias.
</t>
    </r>
    <r>
      <rPr>
        <b/>
        <sz val="11"/>
        <rFont val="Arial Narrow"/>
        <family val="2"/>
      </rPr>
      <t xml:space="preserve">Informe público: </t>
    </r>
    <r>
      <rPr>
        <sz val="11"/>
        <rFont val="Arial Narrow"/>
        <family val="2"/>
      </rPr>
      <t>Eje de cobertura, seguimiento a la operación
3- Se construyó una nueva hoja de retroalimentación: Comisiones SACI: En esta se incluyen los hallazgos que se evidencian por parte del equipo de la Subdirección de Análisis, Calidad e Innovación y los compromisos con las ETC. Esta hoja se encuentra en revisión por parte de SACI.</t>
    </r>
  </si>
  <si>
    <t>Imágenes de los tableros de control: 
* INOP
*SIMAT
*Informe Ejecutivo
*Informe público
*Retroalimentación comisiones</t>
  </si>
  <si>
    <t>1. Informe ejecutivo de los tableros de control.
2. Pantallazo de la creación nueva ETC</t>
  </si>
  <si>
    <t>Realizar la creación, gestión y uso de bodega de datos con la información relevante para el cumplimiento de la misionalidad de la UApA</t>
  </si>
  <si>
    <t>Porcentaje de implementación de bodega la de datos</t>
  </si>
  <si>
    <t>Bodega de datos</t>
  </si>
  <si>
    <t>Juan Camilo Murillo</t>
  </si>
  <si>
    <t>Se genera el espacio para la bodega de datos en Nube y se trabajan las ETL  para cargue de información del SIMAT</t>
  </si>
  <si>
    <t>Pantallazo espacio en nube  Maquina virtual -Bodega de datos</t>
  </si>
  <si>
    <t>Se realizó la creación de carpetas para cada dependencia de la Entidad en OneDrive, con el fin de que los archivos sean accesibles y gestionables. En la Intranet se encuentran disponibles las carpetas con documentos de los procesos, plantillas, plan de acción y riesgos institucionales (MIPG), y las carpetas con los archivos de cada dependencia. En cuanto a procesamiento de datos, se han generado ETLs mediante Power Bi, con las que se realiza un procesamiento de los datos, para publicarlos en los tableros de control (Reporte público, el cual se encuentra en la página web y es accesible a la ciudadanía en general; y reporte Directivo, el cual es para manejo interno de la Entidad).</t>
  </si>
  <si>
    <t>1- Vista general de la implementación de la Intranet
2- Informe de creación de ETLs mediante Power Bi</t>
  </si>
  <si>
    <t>Se actualizó el nombre de la carpeta dispuesta en la intranet para la consulta de la documentación adoptada por la UApA (Caracterizaciones, proceidmientos, guías, manuales, formatos, plantillas), para la operatividad de los procesos institucionales; en este sentido, cambió de Modelo Integrado de Planeación y Gestión (MIPG) a Sistema Integrado de Gestión (SIG).
 Adicionalmente, se otorgaron permisos a la contratista que lidera la implementación del Sistema de Gestión Documental en la entidad, con el fin de verificar que se esté cumpliendo con lo establecido en las Tablas de Retención Documental.</t>
  </si>
  <si>
    <t>Reporte: Vista general de grupos Intranet</t>
  </si>
  <si>
    <t xml:space="preserve">Diseñar el sistema de seguridad de la información que garantice en todo momento el adecuado y oportuno manejo de la data </t>
  </si>
  <si>
    <t>Porcentaje de implementación del sistema de seguridad de la información</t>
  </si>
  <si>
    <t>Sistema de Seguridad de la Información implementado</t>
  </si>
  <si>
    <t>Harvey Cely -Contratista
María Fernanda Revelo</t>
  </si>
  <si>
    <t>Se genera la siguiente documentación: 
*Política de Back ups copias de seguridad
*Documento herramienta de diagnostico de seguridad y privacidad de la Información
*Informe técnico de diagnóstico del MSPI UApA 2022
*Instructivo de levantamiento de acciones -Plan de tratamiento de riesgos
*Procedimiento de gestión de riesgos de seguridad de la información</t>
  </si>
  <si>
    <t>Documentación Seguridad de la Información</t>
  </si>
  <si>
    <t>Durante el segundo trimestre se avanzó en la siguiente documentación:
*Informe de vulnerabilidades UApA
*Plan de tratamiento de Riesgos SDI- UApA
*Capacitaciones de Seguridad de la Información 
*Plan de gestión de incidentes SDI
*Documentación análisis bases de datos UApA
*Matriz activos de información
*Plan de continuidad del negocio
*Plan de recuperación de desastres</t>
  </si>
  <si>
    <t>1- Informe de vulnerabilidades UApA
2- Plan de tratamiento de Riesgos SDI-UApA
3- Informe de capacitaciones de Seguridad de Información
4- Plan de gestión de incidentes SDI
5- Documentación análisis base de datos UApA
6- Matriz activos de información
7- Plan de continuidad del negocio
8- Plan de recuperación de desastres</t>
  </si>
  <si>
    <t xml:space="preserve">De acuerdo con los requisitos establecidos en la norma ISO 27001 y normativa vigente, durante el tercer trimestre se avanzó en lo siguiente, para la implementación del Sistema de Seguridad de la Información en la UApA.
1. En el marco del Sistema Integrado de Gestión se documentaron y adoptaron 2 guías y 2 formatos así: GI-G-01 Información clasificada y reservada, GI-G-02 Gestión y clasificación de activos de información, GI-F-01 Registro de activos de información y GI-F-02 Índice de información clasificada y reservada.
2.Se proyectó la propuesta de los siguientes documentos, los cuales se encuentran en revisión por parte del Subdirector de Información para las correspondientes observaciones y ajustes: Matriz de requisitos legales,  matriz plan de mejoramiento, matriz diagnóstico de equipos de cómputo, plan de mejoramiento continuo, plan de sensibilización y comunicación, plan de ejecución de auditoría interna del SGSI, plan de administración y control de la información, formato cierre de acciones correctivas e informe de vulnerabilidades del mes de agosto, . De acuerdo con las características y tamaño de los planes descritos, se consideró desde la Subdirección de Información que no es necesaria la aprobación por parte del Comité Institucional de Gestión y Desempeño y se contemplan como documentos de apoyo. 
</t>
  </si>
  <si>
    <t>Documentación adoptada en el SIG y propuestas en revisión</t>
  </si>
  <si>
    <t xml:space="preserve">Documentos proyectados: 
*Manual de protección de Datos personales
*Manual de políticas de protección de datos
* Listado de software libre aprobado para uso interno de la unidad
* Informe de la plataforma Web
* Informe de vulnerabilidades Noviembre
* Ejercicio de simulación y respuesta a ataques cibernéticos
* Plan de Seguridad y privacidad de la Información V.0
* Documento segunda actividad diciembre 2022
* Informe de capacitación seguridad digital UApA
 </t>
  </si>
  <si>
    <t xml:space="preserve">Realizar seguimiento a la disponibilidad de la plataforma CHIP en la categoría UApA-PAE </t>
  </si>
  <si>
    <t>Número de reportes de implementación de la categoría UApA-PAE</t>
  </si>
  <si>
    <t>Reportes de implementación de la categoría UApA-PAE en sistema CHIP</t>
  </si>
  <si>
    <t>La categoría se encuentra implementada y en funcionamiento para el reporte de información</t>
  </si>
  <si>
    <t>Pantallazo de la categoría CHIP en funcionamiento</t>
  </si>
  <si>
    <t>Se realizó seguimiento a la disponibilidad de la plataforma CHIP en la categoría UApA-PAE, la cual se encuentra en funcionamiento para el reporte de información.
Adicionalmente, se realizó asistencia técnica en las ETCs Cauca, Popayán, Risaralda, Pereira, Antioquia, Medellín, Rionegro, Sabaneta, Apartadó, Bello, Envigado, Itagüí y Turbo sobre el reporte de información de la categoría UAPA PAE en el sistema CHIP y en el manejo e instalación del aplicativo CHIP Local.</t>
  </si>
  <si>
    <t>1- Presentación avances CHIP</t>
  </si>
  <si>
    <t>Se realizó seguimiento a la disponibilidad de la plataforma CHIP en la categoría UApA-PAE, la cual se encuentra en funcionamiento para el reporte de información.
Adicionalmente, se realizaron capacitaciones en articulación con la Subdirección de Fortalecimiento, sobre bolsa común a la ETC de Caldas, Magdalena, La Guajira y sus municipios no certificados, y a la ETC de Manizales, Cienaga,Santa Marta, Maicao, Uribia y Riohacha, para las orientaciones en el reporte de la categoria uapa-pae.</t>
  </si>
  <si>
    <t xml:space="preserve">1. Presentación avances categoria  CHIP
2. Informe comisión de servicios ETC Manizales.
</t>
  </si>
  <si>
    <t>Se realizó seguimiento a la disponibilidad de la plataforma CHIP en la categoría UApA-PAE, la cual se encuentra en funcionamiento para el reporte de información.
Adicionalmente, se realizaron capacitaciones en articulación con la Subdirección de Fortalecimiento, sobre bolsa común a la ETC de Magdalena, La Guajira y sus municipios no certificados,  Ciénaga, Santa Marta, Maicao, Uribia y Riohacha, para las orientaciones en el reporte de la categoría UApA-PAE.</t>
  </si>
  <si>
    <t>1. Presentación avances categoría  CHIP
2. Informe comisión de servicios ETC Santa Marta, La Guajira.</t>
  </si>
  <si>
    <t xml:space="preserve">
Desarrollar el Ecosistema de información de la UApA, en sus fases I y II</t>
  </si>
  <si>
    <t>Realizar el desarrollo y la implementación de las fases del ecosistema SiPAE</t>
  </si>
  <si>
    <t xml:space="preserve">Porcentaje de las fases implementadas </t>
  </si>
  <si>
    <t>Ecosistema SiPAE, Fase 1 y 2 Desarrollo e implementación</t>
  </si>
  <si>
    <t xml:space="preserve">María Fernanda Revelo Bados
David Andres  Roa
Fernando Ricaurte
Lina Maria Velez </t>
  </si>
  <si>
    <t>La fase 1 del desarrollo del Ecosistema se encuentra en ejecución</t>
  </si>
  <si>
    <t>Se llevó a cabo el desarrollo de la fase 1 del Ecosistema de información SiPAE y el desarrollo de los 106 requerimientos planteados en esta fase, comprendidos en los módulos de los subsistemas MiPAE y SiGEPAE así: 
Módulo de Priorización 
Módulo de gestión de beneficiarios y raciones 
Módulo de consultas de información para terceros. 
Módulo de seguimiento y aprobación de entrega de raciones.
Cargue del Sistema educativo.
Ciclo de vida de infraestructura.
Ciclo de vida de Acceso.
Visualización y cálculo de indicadores de riesgos.
Priorización.
Planeación financiera.
Operadores.
Minutas patrón.
Definición de usuarios.
Asignación de recursos.
Gestión del repositorio de recursos y documentos.
Vigencias y Auditoría.
Aprobaciones.</t>
  </si>
  <si>
    <t>1. Anexo técnico que contiene los requerimientos desarrollados en la 1ra etapa del Sistema de Información PAE y presentación SiPAE.</t>
  </si>
  <si>
    <t>1. Memorias de socialización de las nuevas funcionalidades del MiPAE.
2. Documentos prorroga al contrato CM-UAPA-02-2021
3. Informe de interventoría subsistema  MiPAE completo</t>
  </si>
  <si>
    <t>No programado para el trimestre</t>
  </si>
  <si>
    <t xml:space="preserve">Realizar el seguimiento a la disponibilidad y uso por parte de las ETC de la plataforma PAEstar al día </t>
  </si>
  <si>
    <t>Número de seguimientos de la disponibilidad y uso de la plataforma PAEstar al día</t>
  </si>
  <si>
    <t xml:space="preserve">Reportes de implementación de la plataforma PAEstar al día </t>
  </si>
  <si>
    <t>María Fernanda Revelo Bados
Juan Camilo Murillo</t>
  </si>
  <si>
    <t xml:space="preserve">Se realiza la implementación y puesta en funcionamiento de la plataforma PAEstar al día versión 2.0 </t>
  </si>
  <si>
    <t>https://www.paestaraldia.gov.co/Home</t>
  </si>
  <si>
    <t xml:space="preserve">Se realizó actualización de la información de la plataforma Web y móvil del PAEstar al día, de acuerdo con la información suministrada por las ETC, respecto a la entrega de menús del PAE. </t>
  </si>
  <si>
    <t>1- Planilla de avances del reporte de Información de las ETCs</t>
  </si>
  <si>
    <t>*Dentro de la actualización de información que se ha venido realizando en PAEstar al día, se realizó el cargue de los menús de 33 ETC, los cuales se revisaron junto con Banco Mundial.
*Se realizaron pruebas en el aplicativo con el fin de validar accesos al sistema, verificar campos y corregir los errores que surgieran.
*Se realiza el cargue de información y contenidos referentes al programa.</t>
  </si>
  <si>
    <t xml:space="preserve">
1. Contenidos Tips PAEstar al día doc. Excel.
2. Planilla seguimiento menus PAEstar al día                 3. Pantallazos información plataforma PAEstar al día</t>
  </si>
  <si>
    <t>1. Grabaciones de la transferencia de conocimiento. 
2. Informe de actualización de la información disponible en el aplicativo.</t>
  </si>
  <si>
    <t xml:space="preserve">Estructurar el plan de continuidad del negocio y de recuperación del desastre </t>
  </si>
  <si>
    <t>Número de documentos</t>
  </si>
  <si>
    <t>Plan de continuidad y de recurperación del desastre</t>
  </si>
  <si>
    <t xml:space="preserve">Lina María Velez </t>
  </si>
  <si>
    <t xml:space="preserve">Se avanzó en la documentación del plan de continuidad del negocio el cual se avaló por parte del Subdirector de Información para su adopción en el marco del SIG o para aprobación por parte del Comité Institucional de Gestión y Desempeño. </t>
  </si>
  <si>
    <t>1- Plan de continuidad del negocio
2- Plan de Recuperación de desastres</t>
  </si>
  <si>
    <t>El Plan de continuidad y de recuperación del desastre se realizó en el segundo trimestre de la vigencia</t>
  </si>
  <si>
    <t xml:space="preserve">Realizar el diseño y la implementación de la política de Gobierno y Seguridad Digital en el marco del MIPG </t>
  </si>
  <si>
    <t xml:space="preserve">Porcentaje de implementación de las acciones del plan de trabajo </t>
  </si>
  <si>
    <t xml:space="preserve">Seguimiento al plan de trabajo </t>
  </si>
  <si>
    <t>María Fernanda Revelo</t>
  </si>
  <si>
    <t>Se llevó a cabo el seguimiento y control al plan de trabajo de la Subdirección de Información teniendo en cuenta los siguientes frentes: 
*Procesos de adquisición de TI
*Operación y servicios de Tecnologías de la Información
* Seguimiento a la Ejecución y e Interventoria de la Fase 1 del Ecosistema
*Arquitectura Empresarial - SDI</t>
  </si>
  <si>
    <t>Información de seguimiento recibida por medio de correo electrónico correspondiente a los frentes de acción de la SDI</t>
  </si>
  <si>
    <t>En el marco de la implemnetación de la política de gobierno y seguridad digital se avanzó en lo siguiente: 
- Se realizó ajuste a la versión aprobada del PETI
- Plan de tratamiento de riesgos
- Informe de vulnerabilidades UApA
- Plan de continuidad del negocio
- Plan de gestión de incidentes
- Política de Seguridad y privacidad de la Información
- Lineamientos - Tratamiento de Datos Personales
- Matriz de Requisitos Legales S.I 
Por otro lado, se avanzó en la documentación de la propuesta de los siguientes procedimientos:
- Adquisición, desarrollo e implementación de sistemas de información
- Gestión de proyectos de TI
- Identificación, análisis, y tratamiento de riesgos de seguridad de la información
- Soporte y mantenimiento de sistemas de información y herramientas tecnológicas</t>
  </si>
  <si>
    <t xml:space="preserve">Propuesta  actualización PETI
Plan de tratamiento de riesgos
Informe de vulnerabilidades UApA
Plan de continuidad del negocio
Plan de gestión de incidentes
Política de Seguridad y privacidad de la Información
Lineamientos - Tratamiento de Datos Personales
Matriz de Requisitos Legales S.I 
Propuesta de procedimientos 
</t>
  </si>
  <si>
    <t xml:space="preserve">Durante el tercer trimestre se realizaron ajustes a la propuesta construida de los siguientes procedimientos:
- Adquisición, desarrollo e implementación de sistemas de información
- Gestión de proyectos de TI
- Identificación, análisis, y tratamiento de riesgos de seguridad de la información
- Soporte y mantenimiento de sistemas de información y herramientas tecnológicas.
Adicionalmente, se proyectó la propuesta de los siguientes procedimientos. 
- Gestión explotación e intercambio de datos de información.
-Gestión conocimiento de TI.
Por otro lado, se documentó la primera versión del plan de datos abiertos y de la respectiva matriz.
</t>
  </si>
  <si>
    <t xml:space="preserve">Propuesta de procedimientos 
</t>
  </si>
  <si>
    <t xml:space="preserve">Durante el cuarto trimestre se realizó la construcción  de los siguientes documentos:
1.	Proyección de la modificación de la resolución 0279 que adopta la política de seguridad y privacidad de la información.
2.	Proyecto de resolución con la cual se adoptará la Política de Tratamiento de Datos Personales en Alimentos para Aprender.
3.	Se llevó a cabo revisión y ajustes sobre la Resolución 020 de 2021 que adopta MIPG en Alimentos para Aprender, con el fin de formalizar el SIG en la entidad.
4.	Se construyeron y adoptaron en el marco del SIG los siguientes documentos para la gestión de activos de información: 
•	Formatos
		GI - F - 04 Inventario de activos de información
		GI - F - 05 Identificación de áreas seguras 
•	Manual
		GI - M - 01 Activos de información.
•	Se realizó la socialización de la metodología de activos de información a las dependencias
•	Se realizaron mesas de trabajo para iniciar la identificación, valoración y clasificación de los activos de información, así como la identificación de conjuntos de datos abiertos, lo anterior, de acuerdo con la metodología establecida en la UApA, y el cronograma de trabajo enviado a los directivos a través de la circular interna No. 43 de 2022.
5.	Se realizó la revisión de los Lineamientos para la adopción de la política de rotulado de la información en la Entidad.
6.	Se incluyeron en la política de administración del riesgo de Alimentos para Aprender, los lineamientos para la gestión de riesgos de seguridad y privacidad de la información y seguridad Digital. 
7.	Se construyó y se solicitó la adopción en el marco del SIG, el documento que contiene la planeación para la comunicación, sensibilización y concienciación en seguridad, privacidad de la información y seguridad digital en Alimentos para Aprender. Lo anterior, con el fin de construir estrategias que contribuyan a un cambio organizacional, enfocadas en la generación de cultura en los colaboradores de la UApA, orientada a la protección de la información, al alto rendimiento y desempeño del Sistema de Gestión de Seguridad y Privacidad de la Información.
8.	Se realizó divulgación de pieza comunicativa y elaboración de un juego, para la celebración del día internacional de seguridad de la información.
9.	Se actualizó el autodiagnóstico de acuerdo con el proceso de observación y revisión de la seguridad y privacidad de la información en Alimentos para Aprender.
10.	Se realizó sesión de Datos Abiertos con el MinTIC, con el fin de avanzar en la identificación de estos datos en la Entidad
11.	Se realizó revisión virtual de las actividades de autodiagnóstico de gestión de la información estadística y gestión del conocimiento.
12.	Se participó en la asistencia Técnica sobre cómo implementar el Decreto 088 de 2022 para la Digitalización y automatización de trámites y procedimientos (Políticas Racionalización de Trámites, Gobierno Digital y Servicio al Ciudadano).
13.	Se participó en el Laboratorio Gestión de proyectos MEN.
14.	Se realizó la actualización del plan de seguridad y privacidad de la información, documento derivado del decreto 612 de 2018, que contiene toda la planeación de la seguridad y privacidad de la información y seguridad digital, y de los lineamientos de las políticas de gobierno y seguridad digital para la vigencia 2023.
15.	Se realizó la actualización del plan de tratamiento de riesgos de seguridad y privacidad de la información, documento derivado del decreto 612 de 2018, que contiene toda la planeación de la gestión de riegos de SPI y seguridad digital para la vigencia 2023. Basados en la metodología que estable el Departamento Administrativo de la Función pública.
16.	Se realizó la revisión del plan estratégico de TI, documento derivado del decreto 612 de 2018, que contiene una visión, unos principios, unos indicadores, un mapa de ruta, un plan de comunicación y una descripción de todos los demás aspectos (financieros, operativos, de manejo de riesgos, etc.) necesarios para la puesta en marcha y gestión del plan estratégico institucional.
</t>
  </si>
  <si>
    <t xml:space="preserve">Gestión de Análisis, calidad e innovación </t>
  </si>
  <si>
    <t>Gestión del conocimiento y la innovación</t>
  </si>
  <si>
    <t>Diseñar documentos e instrumentos técnicos de aspectos relevantes para la implementación y mejoramiento continuo del PAE</t>
  </si>
  <si>
    <t>Elaborar notas técnicas de alimentación saludable, calidad e inocuidad, enfoque diferencial, de costos, entre otras.</t>
  </si>
  <si>
    <t>Número de notas técnicas</t>
  </si>
  <si>
    <t>Notas técnicas</t>
  </si>
  <si>
    <t>Subdirección de Análisis, Calidad e Innovación</t>
  </si>
  <si>
    <t>Luis Eduardo Gamba Murcia</t>
  </si>
  <si>
    <t xml:space="preserve">Se realizó y publicó 1 nota técnica del componente de calidad e inocuidad denominada: "Planes de Muestreo en el Programa de Alimentación Escolar: Recomendaciones para la Acción". </t>
  </si>
  <si>
    <t xml:space="preserve">Nota técnica publicada. </t>
  </si>
  <si>
    <t>Se realizaron y publicaron 5 notas técnicas del componente de calidad e inocuidad denominadas: "Manipulación de alimentos: un eslabón clave en la gestión de la calidad e inocuidad en el PAE", "Control y monitoreo de la calidad del agua en el PAE", " Día mundial de la inocuidad", "Los microorganismos y las enfermedades transmitidas por alimentos" y en conjunto con el componente de alimentación saludable se  realizó y publicó la nota: "Cocina tradicional y gastronomía en la operación PAE"</t>
  </si>
  <si>
    <t xml:space="preserve">Notas técnicas publicadas. </t>
  </si>
  <si>
    <t>Se elaboraron dos notás tecnicas del componente calidad e inocuidad denominadas: "Impacto de las enfermedades transmitidas por alimentos en el PAE" y "Pérdidas y desperdicios de Alimentos en el PAE". 
Sobre los componentes de alimentación saludable y PAE indigena se realizaron  3 notas técnicas: "Educación Alimentaria y Nutricional en el PAE", "Desenredando las compras públicas locales de alimentos en el PAE" y "PAE Indígena Una apuesta por la concertación".
Con relación al componente de costos se elaboraron 2 notas, así: "Análisis de costos de alimentos fuente SIPSA y aplicaciones para el PAE" y "¿Cómo va la tendencia de los precios mayoristas de los alimentos en Colombia?.
Las notas en mención, se encuentran publicadas en la página de la UAPA con acceso a todo el público; de igual manera, tambien se compartieron a los equipos PAE de las ETC. 
Enlace de publicación: https://www.alimentosparaaprender.gov.co/tema/notas-tecnicas-saci--uapa</t>
  </si>
  <si>
    <t xml:space="preserve">Notas técnicas publicadas. 
</t>
  </si>
  <si>
    <t xml:space="preserve">Generar espacios de acompañamiento técnico en territorio para caracterización y  cualificación, en temas de calidad e inocuidad, alimentación saludable y sostenible, compras públicas,  modelo de alimentación rural,  costos y atención con enfoque diferencial. </t>
  </si>
  <si>
    <t xml:space="preserve">Realizar visitas de acompañamiento, asistencia técnica y  seguimiento en el territorio para temas de calidad e inocuidad, alimentación saludable y sostenible, compras públicas,  modelo de alimentación rural y costos. </t>
  </si>
  <si>
    <t xml:space="preserve">Número de visitas con planes de mejoramiento y recomendaciones para la acción. </t>
  </si>
  <si>
    <t>Informe de visita a territorio</t>
  </si>
  <si>
    <t xml:space="preserve">William Forero </t>
  </si>
  <si>
    <t>Se realizaron 11 visitas presenciales de acompañamiento, asistencia técnica y  seguimiento en el territorio a las ETC, de las cuales 7 corresponden al componente de calidad e inocuidad, 1 al componente alimentario y nutricional, 1 al componente de costos, y 2 relacionadas con los componentes tanto de calidad e inocuidad como de alimentación saludable.</t>
  </si>
  <si>
    <t>Informes de visita a territorio.</t>
  </si>
  <si>
    <t>Se realizaron 6 visitas presenciales de acompañamiento, asistencia técnica y  seguimiento en el territorio a las ETC, de las cuales 4 corresponden al componente de alimentación saludable, 1 al componente de  calidad e inocuidad y 1 al componente de costos.</t>
  </si>
  <si>
    <t>Informes de visita a territorio o actas de reunión.</t>
  </si>
  <si>
    <t>Durante el tercer trimestre se realizaron 12 visitas a territorio en el marco del desarrollo de capacidades técnicas así: 3 del componente de alimentación saludable y sostenible, 2 del componente de calidad e inocuidad, 1 del componente de costos, 1 compartida de los componentes de costos y alimentación saludable, 1 compartida de los componentes de alimentación saludable y calidad e inocuidad, 2 de NARP, 1 de mesa departamental con énfasis en PAE indígena y 1 Conversatorio presencial región Pacífica "PAE: Una apuesta por el enfoque diferencial y pertinente para pueblos indígenas" el 20 de septiembre, en la ciudad de Cali con participación de 25 asistentes.</t>
  </si>
  <si>
    <t>Realizar jornadas de cualificación y asistencia técnica en temas de calidad e inocuidad, alimentación saludable y sostenible, compras públicas,  modelo de alimentación rural, costos y atención con enfoque diferencial</t>
  </si>
  <si>
    <t>Número de jornadas de cualificación de calidad e inocuidad</t>
  </si>
  <si>
    <t>Jornadas de cualificación de calidad e inocuidad</t>
  </si>
  <si>
    <t>Camila Andrea Montañez Florez</t>
  </si>
  <si>
    <t>Se realizaron 17 jornadas de cualificación en temas relacionados a calidad e inocuidad, alimentación saludable y estimación de costos del PAE.
Por otro lado, se realizaron 37 asistencias técnicas  en temas de profundidad relacionados con calidad e inocuidad, alimentación saludable y sostenible, compras públicas,  modelo de alimentación rural, costos y atención con enfoque diferencial</t>
  </si>
  <si>
    <t>Listados de asistencia y links de las grabaciones de cada jornada de cualificación y asistencia técnica.</t>
  </si>
  <si>
    <t>Se realizó el  primer Comité Técnico de Alimentación Saludable y Sostenible el 25 de mayo el cual contó con la participación de 49 ETC, y como tema central se abordaron los lineamientos de proveeduría de alimentos y manejo de nutrientes críticos en programas de complementación alimentaria a cargo del Estado.
Así mismo, se realizó el segundo Comité Técnico de Calidad e Inocuidad en el PAE los días 5 y 6 de mayo con diferentes ETC en cada fecha, en los cuales se trató principalmente el estudio de los casos de ETA, contando con la asistencia de 165 participantes.
Po otro lado, se realizaron 17 asistencias técnicas relacionadas con el componente de alimentación saludable y de atención con enfoque diferencial y se desarrollaron 14 jornadas de cualificación en la ruta estandar de costos del PAE.</t>
  </si>
  <si>
    <t>Comités: presentaciones, lista de asistencia, grabación, invitación, encuesta de satisfacción.
Asistencias Técnicas: links de grabaciones (virtual), actas y listas de asistencia (presencial)</t>
  </si>
  <si>
    <t>Duarnte el tercer trimestre se realizaron 33 jornadas de cualificación virtual de asistencia técnica y seguimiento técnico así:  
*Comité Técnico de Calidad e Inocuidad en el PAE en 2 jornadas los días 17 y 18 de agosto, con 259 participantes y tema central: control y monitoreo de agua en el PAE.
*Comité Técnico de Alimentación Saludable y Sostenible en 2 jornadas los días 22 y 23 de agosto, con la participación de 37 ETC y con tema central: importancia de las proteínas en la alimentación escolar, minuta patrón y retos en la planeación de menús.
*Conversatorio virtual con la Región Andina "PAE: Una apuesta por el enfoque diferencial y pertinente para pueblos indígenas" el 31 de agosto, con 84 asistentes de los pueblos Pijao, Pastos, Embera chami y Katío, Misak, Barí, muisca, U´wa, ETC Boyacá, Santander, Norte de Santander, Antioquia, Huila, Caldas, Risaralda, Quindío.
*Conversatorio virtual "PAE: Una apuesta por el enfoque diferencial y pertinente para pueblos indígenas "Región Pacífico el 13 de septiembre, con 70 asistentes de los pueblos indígenas Nasa,Inga, Yanacona, Misak, Wounan, Awá, Pasto, Asociaciones indígenas, ETC, Equipo UApA.
*Conversatorio virtual "PAE: Una apuesta por el enfoque diferencial y pertinente para pueblos indígenas" Región Caribe el 27 de septiembre; con 87 asistentes de los pueblos indígenas Arhuaco, Kogui, Chimila, Zenú, Wiwa, Yukpa, Wayu y ETC Sucre, Córdoba, Magdalena, Maicao, Valledupar, San Marta y Equipo UApA
*Jornadas de cualificación: (14) relacionadas con el componente de alimentación saludable y de atención con enfoque diferencial, (10) sobre la ruta estándar de costos del PAE (9 virtuales y 1 en las ofIcinas de la UApA) y (2) relacionadas con: a).la implementación del anexo técnico de calidad e inocuidad y b).el diligenciamiento del formato de proveedores PAE y compras locales.</t>
  </si>
  <si>
    <t xml:space="preserve">Comité de Alimentación Saludable: presentaciones, lista de asistencia, grabación, invitación, encuesta de satisfacción.
Comité de Calidad e Inocuidad: acta de informe del comité y listado de participantes.
Asistencias Técnicas: links de grabaciones (virtual), actas y listas de asistencia (presencial)
Invitación, link de grabación y asistencia de las jornadas de cualificación
Conversatorios PAE Indígena virtuales: link de grabación, Listado de Asistencia, diseño de invitación. </t>
  </si>
  <si>
    <t xml:space="preserve">Establecer estrategias  y prácticas innovadoras en la prestación del servicio de alimentación escolar con pertinencia territorial y cultural, a fin de promover la calidad y mejora continua. </t>
  </si>
  <si>
    <r>
      <rPr>
        <sz val="12"/>
        <rFont val="Arial Narrow"/>
        <family val="2"/>
      </rPr>
      <t>Realizar s</t>
    </r>
    <r>
      <rPr>
        <sz val="12"/>
        <color theme="1"/>
        <rFont val="Arial Narrow"/>
        <family val="2"/>
      </rPr>
      <t>eguimiento a la participación de las ETC en el curso de INVIMA sobre normatividad sanitaria en el PAE.</t>
    </r>
  </si>
  <si>
    <t>Número de seguimientos realizados</t>
  </si>
  <si>
    <t xml:space="preserve">Informes o reportes trimestrales de seguimientos a la participación en el curso INVIMA </t>
  </si>
  <si>
    <t>Ricardo Mario Martínez Montealegre</t>
  </si>
  <si>
    <t xml:space="preserve">La UApA remitió al Invima los ajustes al modulo 1 del curso según las observaciones y recomendaciones realizadas por los funcionarios de la unidad en relación con el piloto para la implementación del curso en la plataforma del Invima.
Se tiene pendiente la activación del curso por parte del INVIMA en la plataforma institucional para iniciar el proceso de convocatoria a los equipos de las ETC previsto para el segundo trimestre. </t>
  </si>
  <si>
    <t>Documento y correo electronico remitiendo al Invima los ajustes al modulo 1 del curso según las observaciones y recomendaciones realizadas por los funcionarios de la unidad en relación con el piloto para la implementación del curso en la plataforma del Invima.</t>
  </si>
  <si>
    <t xml:space="preserve">La UApA remitió al Invima los ultimos ajustes al diseño propuesto del modulo 1 para la implementación del curso en la plataforma de esta entidad; así como el video de bienvenida por parte del Director de la UApA y material grafico para usar en el diseño final.
Se encuentra pendiente la activación del curso por parte del INVIMA en la plataforma institucional, para iniciar el proceso de convocatoria a los equipos de las ETC previsto para el tercer trimestre. </t>
  </si>
  <si>
    <t>Correos electrónicos remitidos al Invima con adjuntos: documento, video y fotografías</t>
  </si>
  <si>
    <t>Teniendo en cuenta que se presentó un segundo ataque cibernético a la plataforma web del INVIMA, la entidad suspendió nuevamente la apertura del aula virtual. La SACI se encuentra en contacto permanente con el INVIMA, para conocer la nueva fecha para el inicio del curso de normatividad sanitaria para el PAE.</t>
  </si>
  <si>
    <t>Tweets informativos cuenta oficial y pantallazo pagina principal INVIMA</t>
  </si>
  <si>
    <t>Desarrollar mecanismos que permitan una mayor y mejor participación de los distintos actores en la implementación del PAE orientadas al posicionamiento y sostenibilidad territorial</t>
  </si>
  <si>
    <t xml:space="preserve">Diseñar documentos técnicos e innovadores que permitan el fortalecimiento y mejoramiento del PAE en todo el territorio nacional. </t>
  </si>
  <si>
    <t>*Documento que contenga  Capítulo de Alimentación Escolar NARP
 *Documento de linea de base implementación PAE en ruralidades
*Documentos técnicos de soporte para la inclusión de estrategias de mejoramiento del componente alimentario en el Programa de Alimentación Escolar</t>
  </si>
  <si>
    <t>Nohora Muchavisoy
Luisa Jamaica
Nohora Perez</t>
  </si>
  <si>
    <t xml:space="preserve">Se envía solicitud a la Dirección de Asuntos para Comunidades Negras, Afrocolombianas, Raizales y Palenqueras del Ministerio del Interior, a través del radicado EXT_S22- 00006214-PQRSD-006033-PQR del 28 de enero del 2022, con el fin de solicitar un espacio de reunión para continuar con la apropiación de la ruta establecida para la planeación de la agenda de trabajo, logística y el establecimiento de fecha con la consultiva de alto Nivel  y llevar a cabo el espacio del proceso de concertación que permita la construcción del capítulo de alimentación escolar NARP. La misma solicitud se reitera el 22 mes de marzo del presente, a través del radicado EXT_S22- 00027798-PQRSD-021400-PQR.
Así mismo, desde la Subdirección de Análisis, Calidad e Innovación se programó y realizó visita a la ETC de Tumaco -  Nariño, desde el 15 hasta el 17 de Febrero de 2022, en la Instituciones educativas:  Robert Mario Bischoff y Nuestra señora del Carmen de la Espriella, a partir de una metodología participativa con estudiantes beneficiarios del PAE, rector y docentes, mediante la cual se viene avanzando en la recopilación de información acerca de costumbres, consumo de alimentos tradicionales, entre otros, insumo para la sistematización y análisis de esta, como parte del proceso de estructuración del Capítulo de Alimentación Escolar Diferencial - NARP, que será presentado ante la Comisión Consultiva de Alto Nivel, una vez El ministerio del Interior confirme la fecha del encuentro.
Frente al documento técnico de estandarización de porciones y estrategias de Información, Educación y Comunicación en el PAE, desde la subdirección se elaboró el documento técnico con la necesidad técnica y los aspectos administrativos a tener en cuenta para el proceso precontractual. Desde la Dirección General se tomó la decisión de no iniciar el proceso teniendo en cuenta el corte del periodo de gobierno actual. 
En cuanto a los demás documentos: linea de base implementación PAE en ruralidades, documentos técnicos de soporte para la inclusión de estrategias de mejoramiento del componente alimentario en el Programa de Alimentación Escolar conforme el planteamiento del plan de acción su diseño se iniciará a partir del mes de abril para el reporte correspondiente según el avance.
</t>
  </si>
  <si>
    <t>Copia del radicado inicial de solicitud dirigida a la Dirección de Asuntos para Comunidades Negras, Afrocolombianas, Raizales y Palenqueras del Ministerio del Interior NO. EXT_S22- 00006214-PQRSD-006033-PQR del 28 de enero del 2022 y copia del radicado de reiteración de solicitud No. EXT_S22- 00027798-PQRSD-021400-PQR.
Listas de asistencia, acta de reunión   del 15 al 17 de febrero de 2022 desarrollada en el Municipio de Tumaco, Nariño.</t>
  </si>
  <si>
    <t xml:space="preserve">Durante el mes de Abril  se avanzó en la construcción del plan de trabajo para el desarrollo de los espacios de trabajo con los CAE y padres de familia en Instituciones Educativas mayoritariamente NARP, con el fin de avanzar en el levantamiento de información y validación del documento preliminar para la incorporación de preparaciones, alimentos propios en la planeación del componente alimentario del PAE.
Con el fin de avanzar en la recopilación de información acerca de costumbres, consumo de alimentos tradicionales, entre otros, para la sistematización y análisis de esta, y como parte del proceso de estructuración del Capítulo de Alimentación Escolar NARP, a partir de una metodología participativa con padres de familia, CAE y docentes, durante el mes de mayo se realizaron visitas a la ETC Cesar en el municipio de El Paso en la IE Nacionalizado El Paso y en la IE El Potrerillo; así mismo, en la ETC Chocó en el municipio Istmina en la IE Normal Pio X, y en el Municipio de Atrato en la IE Antonio Abad Hinestroza; en el mes de Junio, se realizaron visitas a la ETC Cauca en la I.E.T.A San José del Playón, en la I.E.T.A San Pablo del Municipio de Mahates y I.E.T.A Benkos Biohó del Corregimiento de San Basilio de Palenque, Mahates, Bolívar.
Por otro lado, en el marco del convenio establecido entre la UApA y la FAO se diseñó el documento de Plan Pedagógico validado en territorio, para la promoción de la alimentación saludable con pertinencia cultural y territorial para las ruralidades en el marco del PAE, el cual incluye herramientas pedagógicas como: cartilla para docentes, poster de alimentación saludable e infografías; estos documentos se incluyen en versión preliminar, para la corrección de estilo y diagramación final.
</t>
  </si>
  <si>
    <r>
      <rPr>
        <b/>
        <sz val="11"/>
        <color rgb="FF000000"/>
        <rFont val="Arial Narrow"/>
        <family val="2"/>
      </rPr>
      <t>NARP:</t>
    </r>
    <r>
      <rPr>
        <sz val="11"/>
        <color rgb="FF000000"/>
        <rFont val="Arial Narrow"/>
        <family val="2"/>
      </rPr>
      <t xml:space="preserve"> Listados de asistencia, acta de reunión, ficha técnica.
</t>
    </r>
    <r>
      <rPr>
        <b/>
        <sz val="11"/>
        <color rgb="FF000000"/>
        <rFont val="Arial Narrow"/>
        <family val="2"/>
      </rPr>
      <t xml:space="preserve">Plan Pedagógico: </t>
    </r>
    <r>
      <rPr>
        <sz val="11"/>
        <color rgb="FF000000"/>
        <rFont val="Arial Narrow"/>
        <family val="2"/>
      </rPr>
      <t xml:space="preserve">documento preliminar Plan Pedagógico, cartilla para docentes, poster de alimentación saludable
</t>
    </r>
  </si>
  <si>
    <t>Se visitó durante el 14 al 15 de septiembre a la ETC chocó, municipio de Tadó en la I.E. Nuestra señora de la Pobreza, IE Normal Superior, IE Agroecológica;  a la ETC Tumaco del 28 al 30 de septiembre en la Institución educativa Fátima Sede Maria Auxiliadora,  la Institución Técnico Industrial Nacional – Sede Exporcol,  y  el 30 de septiembre se finalizó en la Institución Educativa Roberto Mario Bischoff Sede Tres Cruces; realizando talleres de enfoque diferencial alimentario NARP a partir de una metodología participativa con padres de familia, CAE y docentes;  finalizando la etapa de recopilación de información sobre costumbres, consumo de alimentos tradicionales, entre otros, para avanzar en un documento que pretende establecer las directrices para incorporar en el componente alimentario del PAE y desde la cosmovisión de las comunidades NARP el enfoque diferencial y pertinente, y a la vez contar con un documento base para iniciar los procesos de concertación que favorecerán la operación y atención de los estudiantes en territorio con participación de las comunidades y organizaciones en mención.
En el  marco del convenio establecido entre la UApA y la FAO se diseñó el documento final de Plan Pedagógico validado en territorio, para la promoción de la alimentación saludable con pertinencia cultural y territorial para las ruralidades en el marco del PAE, el cual incluye las siguientes herramientas: 1) Cartilla "En el programa de alimentación escolar aprendemos a alimentarnos saludablemente", 2) Poster de alimentación Saludable, 3) Cinco infografías con los temas priorizados, 4) Cápsulas informativas.
De igual manera se diseñaron documentos finales referentes al piloto de laboratorio gastronómico en el PAE: documento de resulltados de implementación del Laboratorio Gastronómico 1) Cartilla de gastronomía, manipulación y preparación de alimentos en el PAE, 2) Infografía Piloto nacional de inclusión de gastronomía en el PAE, 3)  Police Brief "La inclusión de la gastronomía en el PAE aporta al cumplimiento de sus objetivos", 4) Recetarios de menús ajustados en el PAE, 5) Video Piloto de Laboratorio gastronómico.</t>
  </si>
  <si>
    <t xml:space="preserve">1. NARP: Listados de asistencia, ficha técnica.
2. Documento de Plan Pedagógico y su material didáctico.
3. Documento de resultados de implementación de LG y sus herramientas.
</t>
  </si>
  <si>
    <t>Mejoramiento Continuo</t>
  </si>
  <si>
    <t>Control Interno</t>
  </si>
  <si>
    <t>Política de Control Interno</t>
  </si>
  <si>
    <t>Desarrollar los mecanismos necesarios que permitan medir de manera objetiva la eficiencia, eficacia y economía de la entidad para mejorar su operación</t>
  </si>
  <si>
    <t>Realizar el reporte de la rendición de la cuenta mensual, anual y/o semestral ante la CGR en el aplicativo SIRECI.</t>
  </si>
  <si>
    <t xml:space="preserve">Número de Certificados de rendición / Número de rendiciones obligatorias </t>
  </si>
  <si>
    <t xml:space="preserve">Certificados de reporte </t>
  </si>
  <si>
    <t>Oficina Asesora de Control Interno de Gestión</t>
  </si>
  <si>
    <t>Asesora de Control Interno de Gestión</t>
  </si>
  <si>
    <t xml:space="preserve">* Acuse de aceptación de rendición de obras inconclusas de enero, febrero y marzo de la vigencia 2022.
* Acuse de aceptación de rendición contractual de enero, febrero y marzo de la vigencia 2022.
* Acuse de aceptación de rendición de la cuenta anual consolidada vigencia 2021.
* Acuse de aceptación de rendición de posconflicto - segundo semestre 2021.
* Acuse de aceptación de rendición de delitos contra la admón. pública – II semestre 2021”
</t>
  </si>
  <si>
    <t>Se publicaron en el siguiente enlace: https://www.alimentosparaaprender.gov.co/tema/informes-de-gestion-evaluacion-y-auditoria/b-informe-de-rendicion-de-cuentas-ante-la-contraloria</t>
  </si>
  <si>
    <r>
      <t>Durante el segundo trimestre se realizaron 8 reportes de rendición de la cuenta</t>
    </r>
    <r>
      <rPr>
        <sz val="11"/>
        <color rgb="FFFF0000"/>
        <rFont val="Arial Narrow"/>
        <family val="2"/>
      </rPr>
      <t xml:space="preserve"> </t>
    </r>
    <r>
      <rPr>
        <sz val="11"/>
        <color theme="1"/>
        <rFont val="Arial Narrow"/>
        <family val="2"/>
      </rPr>
      <t xml:space="preserve">ante la CGR en el aplicativo SIRECI, así:
Rendición mensual correspondiente a los meses de abril, mayo y junio sobre obras inconclusas y contractual; y rendición semestral sobre postconflicto y  delitos contra la administración pública.
Los acuse de aceptación de recibido y certificados de reporte se publicaron en el link de transparencia de la UApA, enlace de consulta: https://www.alimentosparaaprender.gov.co/tema/informes-de-gestion-evaluacion-y-auditoria/b-informe-de-rendicion-de-cuentas-ante-la-contraloria  
</t>
    </r>
  </si>
  <si>
    <t>Acuse de recibido y certificados de reporte</t>
  </si>
  <si>
    <t>Durante el tercer trimestre se realizaron 6 reportes de rendición de la cuenta ante la CGR en el aplicativo SIRECI, así:
Rendición mensual correspondiente a los meses de julio, agosto y septiembre sobre obras inconclusas y gestión contractual.
Los acuses de aceptación de recibido y certificados de reporte se publicaron en el enlace de transparencia de la UApA, enlace de consulta: https://www.alimentosparaaprender.gov.co/tema/informes-de-gestion-evaluacion-y-auditoria/b-informe-de-rendicion-de-cuentas-ante-la-contraloria</t>
  </si>
  <si>
    <t>Elaborar y publicar los informes requeridos por la normatividad vigente, en materia de control interno</t>
  </si>
  <si>
    <t xml:space="preserve">Número de informes de ley </t>
  </si>
  <si>
    <t xml:space="preserve">Informes de seguimiento </t>
  </si>
  <si>
    <t>* Informe de Austeridad en el Gasto - vigencia 2021
* Informe de seguimiento SIGEP vigencia 2021
* Informe de seguimiento a PQRSD - julio a diciembre 2021
* Informe de seguimiento a MECI/MIPG - vigencia 2021
* Certificado de Diligenciamiento FURAG 2021 – Rol Control Interno
* Informe de seguimiento a la supervisión de contratos vigencia 2021
* Publicar el documento con el nombre “Informe de evaluación y seguimiento al Plan Anual de Adquisiciones vigencia 2021
* Informe sobre las Declaraciones de la Ley 2013 de 2019 vigencia 2021
* Seguimiento al mapa de riesgos vigencia 2021
* Seguimiento al Plan Anticorrupción y de Atención al Ciudadano - Diciembre 2021
* Evaluación de gestión por dependencias vigencia 2021</t>
  </si>
  <si>
    <t>Se publicaron en el siguiente enlace: https://www.alimentosparaaprender.gov.co/tema/informes-de-la-oficina-de-control-interno</t>
  </si>
  <si>
    <t>Durante el segundo trimestre se elaboraron 7 informes requeridos por la normatividad vigente, en materia de control interno así: 
* Evaluación Independiente del sistema de control interno I semestre 2022
* Informe de seguimiento a PQRSD - enero a junio 2022
* Informe de Seguimiento al Mapa de Riesgos - I semestre 2022
* Informe de seguimiento a la supervisión de contratos vigencia 2021
* Informe de seguimiento EKOGUI I semestre 2022
* Seguimiento al Plan Anticorrupción y de Atención al Ciudadano -  abril 2022
* Informe de evaluación del proceso de rendición de cuentas vigencia 2021
Esta documentación se publicó en el link de transparencia y acceso a la información pública de la página web de la UApA. Enlace de consulta:  https://www.alimentosparaaprender.gov.co/tema/informes-de-la-oficina-de-control-interno/b-otros-informes-yo-consultas-a-bases-de-datos-o-sistemas</t>
  </si>
  <si>
    <t>Informes de seguimiento</t>
  </si>
  <si>
    <t xml:space="preserve"> Durante el tercer trimestre se elaboraron 3 informes y/o seguimientos requeridos por la normatividad vigente, en materia de control interno así: 
* Informe consolidado de evaluación semestral de gestión por dependencias – Vigencia 2022
* Informe de austeridad del primer semestre – Vigencia 2022
* Seguimiento al Plan Anticorrupción y de Atención al Ciudadano - agosto 2022
Esta documentación se publicó en el enlace de transparencia y acceso a la información pública de la página web de la UApA. Enlace de consulta: https://www.alimentosparaaprender.gov.co/tema/informes-de-la-oficina-de-control-interno/b-otros-informes-yo-consultas-a-bases-de-datos-o-sistemas</t>
  </si>
  <si>
    <t xml:space="preserve">Realizar la implementación de la política de Control Interno en el marco del MIPG </t>
  </si>
  <si>
    <t>La Oficina Asesora de Control Interno, diseño la Guía de Implementación de la Política de Control Interno como herramienta de control a la gestión institucional, a través de parámetros necesarios (Autogestión), para definir acciones de prevención, verificación y evaluación en procura del fortalecimiento y mejora continua (Autorregulación), en el cual cada uno de los actores institucionales se constituyen en parte integral del proceso (Autocontrol); Este instrumento fue socializado al Comité Institucional de Gestión y Desempeño del MIPG de la UApA, aprobado mediante acta, normalizado dentro de la estructura del Sistema Integrado de Gestión – SIG, mediante Código MC-G-01 y divulgado a mediante Circular Interna N°11 del 2022; adicionalmente se definió el documento de roles y responsabilidades Código SIG MC-F-10, que hace parte integral de la guía de implementación y que define los compromisos de los actores institucionales frente a la gestión del control interno y que además fueron divulgados desde la Oficina de Comunicaciones con todos los funcionarios el día 31 de marzo de 2022.</t>
  </si>
  <si>
    <t xml:space="preserve">Guía adoptada, formato de roles y responsabilidades y evidencias de socialización </t>
  </si>
  <si>
    <t xml:space="preserve">En atención a las actividades definidas en el plan de trabajo para la implementación de la política de control interno, y con el fin de promover un ambiente de control en la UApA, se realizó seguimiento al reporte generado por la Oficina de Planeación como segunda línea de defensa, sobre el Plan Anticorrupción y de Atención al Ciudadano y el mapa de riesgos institucional. Así mismo, se realizó la evaluación indeoendiente del Sistema de Control Interno correspondiente al primer semestre. Estos reportes se publicaron en el link de transparencia y acceso a la información pública.
Por otro lado, se realizó simulacro frente al proceso de medición y desempeño institucional a través del FURAG II, el cual arrojo un resultado de un 58,3% sobre el estado de la implementación de la política de control interno. Esto evidencia el compromiso institucional frente al proceso de implementación del MIPG, como instrumento articulador de la gestión institucional de cara al cumplimiento de las metas y objetivos institucionales.
</t>
  </si>
  <si>
    <t>* Informe de Seguimiento al Mapa de Riesgos - Primer cuatrimestre
* Seguimiento al Plan Anticorrupción y de Atención al Ciudadano -  abril 2022 
*Resultado del simulacro en la carpeta</t>
  </si>
  <si>
    <t xml:space="preserve">En atención a las actividades definidas en el plan de trabajo, para la implementación de la política de control interno durante el tercer trimestre, se avanzó en lo siguiente:
- De acuerdo con los resultados obtenidos en el ejercicio de simluación de los requisitos del MIPG en el FURAG, se tomaron los criterios que la entidad dejó de contestar y se formularon las acciones adicionales que se deben llevar a cabo para la implementación de la política de control interno. 
- Se avanzó en la ejecución de la auditoría a transferencia de recursos según el plan de auditoría aprobado para la vigencia 2022.
- Se proyectó la propuesta del mapa de aseguramiento del Sistema de Control Interno, en el marco del cumplimiento de las líneas de defensa del MIPG.
- Se avanzó en la proyección de los siguientes procedimientos del proceso de mejoramiento continuo, los cuales se encuentran en revisión para los correspondientes ajustes: Atención a los entes de control, planes de mejoramiento, seguimiento y control a la gestión institucional
 </t>
  </si>
  <si>
    <t>Seguimiento al plan de trabajo política Control Interno 
Propuesta de mapa de aseguramiento
Propuesta de procedimientos</t>
  </si>
  <si>
    <t>Elaborar y presentar al Comité Institucional de Control Interno el Programa de Auditorías Internas Integradas</t>
  </si>
  <si>
    <t>Prograna de auditorías presentado/programa de auditoría aprobado</t>
  </si>
  <si>
    <t>Programa aprobado</t>
  </si>
  <si>
    <t>La elaboración del producto esta proyectada para el segundo trimestre del año.</t>
  </si>
  <si>
    <t>El día 26 de abril de 2022, se realizó el primer Comité Institucional de Coordinación de Control Interno de la UApA de la vigencia 2022,  con el fin de dar cumplimiento a los numerales b y d del artículo 5 de la Resolución 0014 de 2021. En este Comité la Oficina Asesora de Control Interno presento el Plan Anual de Auditorías de la vigencia 2022 y fue aprobado.</t>
  </si>
  <si>
    <t>Acta de reunión del Comité Institucional de Coordinación de Control Interno</t>
  </si>
  <si>
    <t>La actividad se cumplió en el segundo trimestre</t>
  </si>
  <si>
    <t>Ejecutar el Programa de Auditorías Internas Integradas</t>
  </si>
  <si>
    <t>Número de auditorias ejecutadas / Total auditorías programadas * 100</t>
  </si>
  <si>
    <t>Informe de resultado</t>
  </si>
  <si>
    <t>La elaboración del producto esta proyectada para el segundo semestre del año.</t>
  </si>
  <si>
    <t>Durante el tercer trimestre se realizaron 2 informes de auditoría interna relacionados con:
* Actividades del proceso de Gestión Administrativa soporte del manejo de almacén y control de los elementos, bienes muebles y de consumo de en la UApA.
* Actividades de nómina del proceso de Gestión del Talento Humano.
Los informes se publicaron en el enlace de transparencia de la UApA, enlace de consulta: https://www.alimentosparaaprender.gov.co/tema/informes-de-la-oficina-de-control-interno/a-informe-pormenorizado</t>
  </si>
  <si>
    <t>Informes de resultado de las auditorías programadas.</t>
  </si>
  <si>
    <t>Realizar evaluación y seguimiento a los Planes de Mejoramiento.</t>
  </si>
  <si>
    <t>Número de seguimientos realizados a los PMI existentes</t>
  </si>
  <si>
    <t>La elaboración del producto esta proyectada para el cuarto trimestre del año.</t>
  </si>
  <si>
    <t>La elaboración del producto esta proyectada para el cuarto trimestre de la vigencia.</t>
  </si>
  <si>
    <t>Historial de Cambios </t>
  </si>
  <si>
    <t>Versión </t>
  </si>
  <si>
    <t>Observaciones </t>
  </si>
  <si>
    <t>Fecha </t>
  </si>
  <si>
    <t>1 </t>
  </si>
  <si>
    <t xml:space="preserve">Se crea el documento </t>
  </si>
  <si>
    <t>Enero de 2022 </t>
  </si>
  <si>
    <r>
      <rPr>
        <b/>
        <sz val="11"/>
        <color theme="1"/>
        <rFont val="Arial Narrow"/>
        <family val="2"/>
      </rPr>
      <t>Subdirección de Análisis, Calidad e Innovación:</t>
    </r>
    <r>
      <rPr>
        <sz val="11"/>
        <color theme="1"/>
        <rFont val="Arial Narrow"/>
        <family val="2"/>
      </rPr>
      <t xml:space="preserve"> se elimina  la actividad de la </t>
    </r>
    <r>
      <rPr>
        <b/>
        <sz val="11"/>
        <color theme="1"/>
        <rFont val="Arial Narrow"/>
        <family val="2"/>
      </rPr>
      <t>fila 57</t>
    </r>
    <r>
      <rPr>
        <sz val="11"/>
        <color theme="1"/>
        <rFont val="Arial Narrow"/>
        <family val="2"/>
      </rPr>
      <t xml:space="preserve"> (Diseñar el modelo del plan de muestreo mircrobiologico y fisicoquimico del PAE). De la actividad de la </t>
    </r>
    <r>
      <rPr>
        <b/>
        <sz val="11"/>
        <color theme="1"/>
        <rFont val="Arial Narrow"/>
        <family val="2"/>
      </rPr>
      <t>fila 58</t>
    </r>
    <r>
      <rPr>
        <sz val="11"/>
        <color theme="1"/>
        <rFont val="Arial Narrow"/>
        <family val="2"/>
      </rPr>
      <t xml:space="preserve">, se elimina un producto (Documento técnico de estandarización de porciones y estrategias de Información, Educación y Comunicación en el PAE), se ajusta la meta y la programación trimestral.
</t>
    </r>
    <r>
      <rPr>
        <b/>
        <sz val="11"/>
        <color theme="1"/>
        <rFont val="Arial Narrow"/>
        <family val="2"/>
      </rPr>
      <t xml:space="preserve">
Subdirección de Información: </t>
    </r>
    <r>
      <rPr>
        <sz val="11"/>
        <color theme="1"/>
        <rFont val="Arial Narrow"/>
        <family val="2"/>
      </rPr>
      <t xml:space="preserve">sobre la actividad de la </t>
    </r>
    <r>
      <rPr>
        <b/>
        <sz val="11"/>
        <color theme="1"/>
        <rFont val="Arial Narrow"/>
        <family val="2"/>
      </rPr>
      <t>fila 29</t>
    </r>
    <r>
      <rPr>
        <sz val="11"/>
        <color theme="1"/>
        <rFont val="Arial Narrow"/>
        <family val="2"/>
      </rPr>
      <t xml:space="preserve"> (Realizar la contratación de los servicios tecnológicos que la UApA requiere para la operación), se ajusta la meta y la progración trimestral.
</t>
    </r>
    <r>
      <rPr>
        <b/>
        <sz val="11"/>
        <color theme="1"/>
        <rFont val="Arial Narrow"/>
        <family val="2"/>
      </rPr>
      <t>Subdirección General:</t>
    </r>
    <r>
      <rPr>
        <sz val="11"/>
        <color theme="1"/>
        <rFont val="Arial Narrow"/>
        <family val="2"/>
      </rPr>
      <t xml:space="preserve"> sobre la actividad de la </t>
    </r>
    <r>
      <rPr>
        <b/>
        <sz val="11"/>
        <color theme="1"/>
        <rFont val="Arial Narrow"/>
        <family val="2"/>
      </rPr>
      <t>fila 18</t>
    </r>
    <r>
      <rPr>
        <sz val="11"/>
        <color theme="1"/>
        <rFont val="Arial Narrow"/>
        <family val="2"/>
      </rPr>
      <t xml:space="preserve"> (Realizar auditoría externa para la verificación y el seguimiento del cumplimiento de los Lineamientos Técnico-Administrativos del PAE para la Unidad Administrativa Especial de Alimentación Escolar- Alimentos para Aprender), se realiza ajuste en la meta, productos y programación trimestral.
</t>
    </r>
    <r>
      <rPr>
        <sz val="11"/>
        <color theme="1"/>
        <rFont val="Arial Narrow"/>
        <family val="2"/>
      </rPr>
      <t>Por otro lado, se adicionan las acciones específicas para dar cumplimiento a cada uno de los planes del decreto 612 de 2018.</t>
    </r>
  </si>
  <si>
    <t>Abril de 2022</t>
  </si>
  <si>
    <t>Julio</t>
  </si>
  <si>
    <r>
      <t>Se realizan las siguientes modificaciones respecto a los planes del Decreto 612 de 2018:</t>
    </r>
    <r>
      <rPr>
        <b/>
        <sz val="11"/>
        <color theme="1"/>
        <rFont val="Arial Narrow"/>
        <family val="2"/>
      </rPr>
      <t xml:space="preserve">
</t>
    </r>
    <r>
      <rPr>
        <sz val="11"/>
        <color theme="1"/>
        <rFont val="Arial Narrow"/>
        <family val="2"/>
      </rPr>
      <t xml:space="preserve">Dados los tiempos de cierre de vigencia, </t>
    </r>
    <r>
      <rPr>
        <b/>
        <sz val="11"/>
        <color theme="1"/>
        <rFont val="Arial Narrow"/>
        <family val="2"/>
      </rPr>
      <t>se elimina</t>
    </r>
    <r>
      <rPr>
        <sz val="11"/>
        <color theme="1"/>
        <rFont val="Arial Narrow"/>
        <family val="2"/>
      </rPr>
      <t xml:space="preserve">: </t>
    </r>
    <r>
      <rPr>
        <b/>
        <sz val="11"/>
        <color theme="1"/>
        <rFont val="Arial Narrow"/>
        <family val="2"/>
      </rPr>
      <t xml:space="preserve">
Plan Institucional de Capacitación:  </t>
    </r>
    <r>
      <rPr>
        <sz val="11"/>
        <color theme="1"/>
        <rFont val="Arial Narrow"/>
        <family val="2"/>
      </rPr>
      <t xml:space="preserve">capacitación o curso de Excel ( medio y avanzado) y capacitación logística de alimentos
</t>
    </r>
    <r>
      <rPr>
        <b/>
        <sz val="11"/>
        <color theme="1"/>
        <rFont val="Arial Narrow"/>
        <family val="2"/>
      </rPr>
      <t xml:space="preserve">Plan de bienestar: </t>
    </r>
    <r>
      <rPr>
        <sz val="11"/>
        <color theme="1"/>
        <rFont val="Arial Narrow"/>
        <family val="2"/>
      </rPr>
      <t xml:space="preserve">Preparación frente al cambio y de desvinculación laboral asistida, jornada deportiva, caminata ecológica, actividades artísticas y culturales.
</t>
    </r>
    <r>
      <rPr>
        <b/>
        <sz val="11"/>
        <color theme="1"/>
        <rFont val="Arial Narrow"/>
        <family val="2"/>
      </rPr>
      <t xml:space="preserve">Se modifica: 
Plan de bienestar: </t>
    </r>
    <r>
      <rPr>
        <sz val="11"/>
        <color theme="1"/>
        <rFont val="Arial Narrow"/>
        <family val="2"/>
      </rPr>
      <t xml:space="preserve">la actividad de trabajo en casa corresponde a cumplimiento normativo y no a flexibilidad laboral
</t>
    </r>
    <r>
      <rPr>
        <b/>
        <sz val="11"/>
        <color theme="1"/>
        <rFont val="Arial Narrow"/>
        <family val="2"/>
      </rPr>
      <t xml:space="preserve">Plan de Seguridad y Salud en el trabajo: </t>
    </r>
    <r>
      <rPr>
        <sz val="11"/>
        <color theme="1"/>
        <rFont val="Arial Narrow"/>
        <family val="2"/>
      </rPr>
      <t>se complementa el nombre de la actividad de plan de mejoramiento así (Plan de mejoramiento según los resultados de la verificación de requisitos que adelante el COPASST).</t>
    </r>
    <r>
      <rPr>
        <b/>
        <sz val="11"/>
        <color theme="1"/>
        <rFont val="Arial Narrow"/>
        <family val="2"/>
      </rPr>
      <t xml:space="preserve">
</t>
    </r>
  </si>
  <si>
    <t>Octubre</t>
  </si>
  <si>
    <r>
      <t xml:space="preserve">Unidad de Alimentos para Aprender (UApA)
</t>
    </r>
    <r>
      <rPr>
        <sz val="18"/>
        <color theme="1"/>
        <rFont val="Arial Narrow"/>
        <family val="2"/>
      </rPr>
      <t>Seguimiento planes Decreto 612 de 2018</t>
    </r>
  </si>
  <si>
    <t>Plan Anual de Aquisiciones</t>
  </si>
  <si>
    <t>Actividad</t>
  </si>
  <si>
    <t>Meta o producto</t>
  </si>
  <si>
    <t>Fecha inicio</t>
  </si>
  <si>
    <t>Fecha fin</t>
  </si>
  <si>
    <r>
      <t xml:space="preserve">Avance descriptivo
</t>
    </r>
    <r>
      <rPr>
        <b/>
        <sz val="14"/>
        <color theme="0"/>
        <rFont val="Arial Narrow"/>
        <family val="2"/>
      </rPr>
      <t>1er trimestre 2022</t>
    </r>
  </si>
  <si>
    <r>
      <t xml:space="preserve">Avance descriptivo
</t>
    </r>
    <r>
      <rPr>
        <b/>
        <sz val="14"/>
        <color theme="0"/>
        <rFont val="Arial Narrow"/>
        <family val="2"/>
      </rPr>
      <t>2do trimestre 2022</t>
    </r>
  </si>
  <si>
    <t xml:space="preserve">Soporte o evidencia </t>
  </si>
  <si>
    <r>
      <t xml:space="preserve">Avance descriptivo
</t>
    </r>
    <r>
      <rPr>
        <b/>
        <sz val="14"/>
        <color theme="0"/>
        <rFont val="Arial Narrow"/>
        <family val="2"/>
      </rPr>
      <t>3er trimestre 2022</t>
    </r>
  </si>
  <si>
    <t>Identificar, registrar, programar y divulgar las necesidades de bienes, obras y servicios de la UApA</t>
  </si>
  <si>
    <t>Plan de Adquisiciones ( Y sus actualizaciones), socializado y publicado en el SECOP II</t>
  </si>
  <si>
    <t>Consolidación del PAA, en atención a las necesidades de la UApA; Publicación en la Plataforma SECOP II de Colombia Compra Eficiente, el 31 de enero de 2021</t>
  </si>
  <si>
    <t>Se realizaron las modificaciones requeridas al PAA , en atención a las necesidades de la UApA; las cuales fueron debidamente publicadas en la Plataforma SECOP II de Colombia Compra Eficiente.</t>
  </si>
  <si>
    <t>PAA publicado y en consulta en la plataforma SECOP II</t>
  </si>
  <si>
    <t>Hacer seguimiento a la ejecución de los procesos contractuales planeados a tráves del Plan Institucional</t>
  </si>
  <si>
    <t>Seguimiento trimestral a la ejecución de los procesos contractuales</t>
  </si>
  <si>
    <t>Con corte a 31 de marzo de 2022, se evidencia ejecución de procesos contractuales alineados a la programación del plan institucional; adicionalmente se evidencia ajustes al mismo y sus respectivos reportes en la plataforma SECOP II, en cumplimiento de los lineamientos.</t>
  </si>
  <si>
    <t>Con corte a 30 de Junio  de 2022, se evidencia celebracion de contratos con su respectiva  ejecución,  alineados a la programación del PAA ; adicionalmente se evidencia que los contratos celebrados se encuentran publicados  en la plataforma SECOP II, en cumplimiento de los lineamientos.</t>
  </si>
  <si>
    <t xml:space="preserve">Se adjunta archivo excel con el avance </t>
  </si>
  <si>
    <t>Con corte a 30 de Septiembre de 2022, se evidencia celebracion de contratos con su respectiva  ejecución,  alineados a la programación del PAA; adicionalmente se evidencia que los contratos celebrados se encuentran publicados  en la plataforma SECOP II, en cumplimiento de los lineamientos.</t>
  </si>
  <si>
    <t>Plan Institucional de Archivos</t>
  </si>
  <si>
    <t>Desarrollar los recursos del SIG del proceso de Gestión Documental:
1) Procedimientos de Gestión Documental
2) Manual de Gestión Documental
3) Guía para la Organización de Documentos de los Archivos de Gestión
4) Protocolo de Prevención de Emergencias y Atención de Desastres en
Archivos
5) Formatos e Instructivos</t>
  </si>
  <si>
    <t>1) Procedimiento de Gestión Documental
2) Manual de Gestión Documental
3) Guía para la Organización de Documentos de los Archivos de Gestión
4) Protocolo de Prevención de Emergencias y Atención de Desastres en
Archivos
5) Formatos e Instructivos</t>
  </si>
  <si>
    <t xml:space="preserve">
Durante los meses de febrero y marzo de 2022 se elaboraron y adoptaron los siguientes recursos documentales:
1) Caracterización del Proceso de Gestión Documental
2) Procedimiento de Gestión Integral de Administración de Archivos
3) Manual de Gestión Documental
4) Guía para la Organización de Archivos de Gestión
5) Plan de Conservación Documental
4) Protocolo de Atención de Emergencias y Contingencias en
Archivos
5) Formatos e Instructivos: 
- Hoja de Control de Documentos
- Control de Consulta de Expedientes
- Formato Único de Inventario Documental - FUID
- Acta de Transferencia Documental
- Acta de Eliminación Documental
- Tabla de Retención Documental
- Limpieza y Desinfección de Áreas de Archivos
- Saneamiento Ambiental
- Inspección de Mantenimiento de Sistema de Almacenamiento e Instalaciones físicas
- Monitoreo y Control de Condiciones Ambientales</t>
  </si>
  <si>
    <t xml:space="preserve">
En el primer trimestre se desarrollaron los recursos del SIG del proceso de Gestión Documental.
Estos documentos se encuentran en la carpeta compartida de planeación denominada: Documentación UApA - Proceso de Gestión Documental.</t>
  </si>
  <si>
    <t>Actividad ejecutada en el primer trimestre</t>
  </si>
  <si>
    <t>Actualizar, aprobar y publiar PINAR y su cronograma de ejecución</t>
  </si>
  <si>
    <t>PINAR
Acta de aptobación por Comité Institucional de Gestión y Deseempeño del PINAR
Impresión de pantalla de la publicación del PINAR en sitio web sección de transparencia</t>
  </si>
  <si>
    <t xml:space="preserve">
Durante los meses de febrero y marzo de 2022 se realizó ajuste del plan de trabajo o cronograma del Plan Institucional de Archivos, así como su adopción y publicación en el sitio web. </t>
  </si>
  <si>
    <t xml:space="preserve">
En el primer trimestre se actualizó, aprobó y publicó el PINAR
https://www.alimentosparaaprender.gov.co/plan-de-accion/planes-institucionales-2022--decreto-612-de-2018-135307</t>
  </si>
  <si>
    <t>Formular e Implementar Plan de Comunicación y Capacitación de Gestión Documental</t>
  </si>
  <si>
    <t>Plan de Comunicación y Capacitación de Gestión Documental</t>
  </si>
  <si>
    <t xml:space="preserve">Ejecución de acuerdo con el cronograma presentado y aprobado.
En el mes de febrero se formuló, aprobó y se dio inicio del plan de comunicación y capacitación de gestión documental.
Desde el equipo asesor de comunicaciones se enviaron 8 piezas publiciatrias con los siguientes temas:
1. Reponsabilidad de la Gestión Documental
2. Socialización del Plan Institucional de Archivos - PINAR
3. Ciclo Vital del Documento
4. Qué es un Archivo
5. Cuáles son los principios archivísticos
6. Qué es la gestión documental y el documento de archivo
7. Cuáles son los instrumentos archivísticos
8. Metodología que se aplicará para la elaboración de las TRD
Adicionalmente, el 14 de marzo se realizó la capacitación presencial sobre: Fundamentos de la Gestión Documental Parte 1. Normativa / Criterios de Organización Documental y Metodología para la Elaboración de TRD
</t>
  </si>
  <si>
    <t xml:space="preserve">
Durante el segundo trimestre en articulación con la Oficina de Comunicaciones, se generaron piezas comunicativas relacionadas con los siguientes temas.
- Socialización Recursos de Gestion Documental
- Socialización Procedimiento Gestión integral de administración de archivos.
Esta información será socializada a través de correo electrónico a los funcionarios de la UApA.</t>
  </si>
  <si>
    <t xml:space="preserve">
Piezas comunicativas</t>
  </si>
  <si>
    <t>Durante el tercer trimestre se elaboró un plan de comunicaciones para difundir la organización de archivos de gestión, junto con el contenido informativo de 18 piezas gráficas, las cuales se encuentran en revisión por parte del Subdirector de Gestión Corporativa. Una vez realizada la revisión, serán remitidas al Equipo Asesor de Comunicaciones para el diseño de las piezas y su difusión.
Así mismo fueron llevadas a cabo reuniones con las dependencias para la orientación en la organización de archivos de gestión.
Se aclara que esta campaña es adicional a las acciones inicialmente planteadas hasta el 31 de agosto.</t>
  </si>
  <si>
    <t>Piezas comunicativas propuestas con contenido informativo</t>
  </si>
  <si>
    <t>Elaborar, aprobar e iniciar proceso de convalidación de las Tablas de
Retención Documental y Cuadro de Clasificación Documental</t>
  </si>
  <si>
    <t xml:space="preserve">CCD
Matriz Universal de Series y Subseries Documentales
TRD
Memoria Descriptiva
</t>
  </si>
  <si>
    <t>A partir de la segunda semana de febrero y durante el mes de marzo se dio inicio al proceso de elaboración de Tablas de Retención Documental, con las siguientes fases: 
- Planeación (febrero 2022)
- Análisis de Funciones para Presentar Propuesta de TRD y/o Aplicación de Encuesta de Estudios de Unidad Documental.
- Recopilación de actos administrativos de: Creación de Estuctura Organizativa y Asignación de funciones / Creación y asignación de funciones de órganos asesores (comités) / Adopción de la política de Gestión Documental y de Documentos Electrónicos. (febrero-marzo 2022)
- Adopción del Formato TRD ante el SIG (febrero y marzo)
- Elaboración de Propuesta de TRD para todas las Oficinas Productoras (febrero-marzo 2022)
- Reuniones con los responsables de los procesos de cada dependencia para la Presentación de la propuesta de la TRD (marzo 2022)
- Ajustes a las TRD propuestas como producto de las observaciones y apreciaciones de las Depencdencias ((marzo 2022)
- Aprobación de las TRD por parte de los jefes de las Dependencias (correo electrónico) - (marzo 2022)</t>
  </si>
  <si>
    <t xml:space="preserve">En el segundo trimestre se aprobaron las TRD por el Comité Institucional de Gestión y Desempeño, se proyectó y se expidió el acto administrativo de adopción de las TRD.
El proceso de convalidación inicia a partir del mes de julio, teniendo en cuenta que los dos procesos se encontraban documentando los procedimientos.
</t>
  </si>
  <si>
    <t>Acta CIGD No. 2 del 10 de junio de 2022
Resolución 270 del 24 de junio de 2022</t>
  </si>
  <si>
    <t>El 04 de agosto se radicaron las Tablas de Retención Documental ante el Archivo General de la Nación (AGN); adicionalmente, se realizó reunión de apertura del proceso de evaluación técnica y convalidación entre el AGN y el Comité Institucional de Gestión y Desempeño de la UApA.</t>
  </si>
  <si>
    <t>*Oficio de radicado ante el AGN
*Acta de reunión</t>
  </si>
  <si>
    <t>Elaborar estudio previo para la implementación del SGDEA de la UAPA en articulación con la Subdirección de Información:
1) Anexo Técnico
2) Estudio de Mercado
3) Análisis del Sector</t>
  </si>
  <si>
    <t>MOREQ (Anexo Técnico)
EP (Estudio Previo)
Análisis del Secetor</t>
  </si>
  <si>
    <t>Durante el mes de marzo se elaboró y revisó el Modelo de Requistos par la Gestión de Documentos Electrónicos - MOREQ como base o insumo del Anexo Técnico para la elaboración del estudio previo para la implementación del SGDEA de la UAPA. Este documento se encuentra en revisión por parte de la Subdirección de Información.
Se hicieron 3 mesas de trabajo para avanzar en la elaboración de los estudios previos, se proyecta tener una primera versión el 27 de abril.</t>
  </si>
  <si>
    <t xml:space="preserve">
En el mes de junio se aprobó MOREQ ante el Comité Institucional de Gestión y Desempeño.
A partir del 1 de julio se iniciará el proceso de solicitud de cotizaciones para estructurar el estudio previo y el análisis del sector.</t>
  </si>
  <si>
    <t>Acta CIGD No. 2 del 10 de junio de 2022</t>
  </si>
  <si>
    <t>En el mes de septiembre se adoptó el MOREQ en el marco del Sistema Integrado de Gestión.
Se avanzó con el estudio de mercado el cual arrojó como resultado valores entre $1.080.427.180 y $5.130.295.870. De acuerdo con lo anterior, se estableció seguir con dos líneas de acción así: evaluar si el acuerdo marco de sistema de archivo cumple con los requerimientos del MOREQ y adicionalmente indagar la pertinencia técnica y económica de implementar el software de archivo ORFEO, el cual es desarrollado como software libre, lo anterior con el fin de identificar otras opciones que respondan a criterios de economía y eficiencia para la Unidad.</t>
  </si>
  <si>
    <t>MOREQ adoptado</t>
  </si>
  <si>
    <t>Elaborar el Esquema de Publicación y apoyar en la entrega del insumo documental para la elaboración del Índice de Información Clasificada y Reservada y de Activos de Información</t>
  </si>
  <si>
    <t>Esquema de Publicación
TRD como insumo para: índice de información clasificada y reservada
TRD como insumo para: activos de información</t>
  </si>
  <si>
    <t>Actividad proyectada a ser ejecutada durante los meses de julio a septiembre de 2022.</t>
  </si>
  <si>
    <t>Actividad proyectada para ser ejecutada durante los meses de julio a septiembre de 2022.</t>
  </si>
  <si>
    <t xml:space="preserve">En el mes de julio se remitieron las Tablas de Retención Documental al contratista que se encuentra a cargo de implementar la politicas de gobierno y seguridad digital en la UApA; esta información es el insumo para la elaboración del índice de información clasificada y reservada e Inventario de Activos de Información.
Po otro lado, en el mes de agosto se consolidó el Esquema de Publicación de Información conforme a la matriz ITA, y se remitió a la Subdirección de Información, para dar continuidad al trámite interno para su publicación en el link de transparencia de la UApA.
</t>
  </si>
  <si>
    <t xml:space="preserve">
Esquema de Publicación de Información</t>
  </si>
  <si>
    <t>Plan anual de vacantes</t>
  </si>
  <si>
    <t xml:space="preserve">Identificar las vacantes definitivas de los empleos de la Planta de personal de la Entidad. </t>
  </si>
  <si>
    <t>De acuerdo a los retiros que se presenten</t>
  </si>
  <si>
    <t>Permanente</t>
  </si>
  <si>
    <t>No se presentaron vacantes en el primer trimestre</t>
  </si>
  <si>
    <t xml:space="preserve">Con corte al segundo trimestre la UApA cuenta con una (1) vacante </t>
  </si>
  <si>
    <t xml:space="preserve">Aceptacion de la renuncia </t>
  </si>
  <si>
    <t>Durante el tercer trimestre se identificó una vacante por renuncia para el cargo de Director General de UApA</t>
  </si>
  <si>
    <t>Gestionar el acceso a la Plataforma SIMO, para el Reporte de la Oferta Pública de Empleos de Carrera - OPEC</t>
  </si>
  <si>
    <t>Acceso gestionado</t>
  </si>
  <si>
    <t>Se realizó la solicitud del usuario el día 28 de marzo a través del aplicativo dispuesto para tal fin por parte de la CNSC.</t>
  </si>
  <si>
    <t>Se obtuvo el usuario y contraseña del sistema SIMO para el registro de las vacantes.</t>
  </si>
  <si>
    <t>Reporte de inscripcion</t>
  </si>
  <si>
    <t>Actualizar la información de las vacancias definitivas vigentes en el aplicativo SIMO.</t>
  </si>
  <si>
    <t>Registro OPEC - Actualizado</t>
  </si>
  <si>
    <t>En proceso</t>
  </si>
  <si>
    <t>Se realizó el registro de 49 OPEC en la plataforma SIMO</t>
  </si>
  <si>
    <t>Con corte al tercer trimestre no se presentaron cambios o novedades</t>
  </si>
  <si>
    <t xml:space="preserve">Plan de previsión de recursos humanos </t>
  </si>
  <si>
    <t>Monitorear la ejecución presupuestal de forma trimerstral para identificar posibles faltantes en la financiación de la planta de cargos aprobada de acuerdo con las novedades presentadas.</t>
  </si>
  <si>
    <t>Garantizar los recursos para el pago de la nómina</t>
  </si>
  <si>
    <t>Se realizó seguimiento a la ejecución de recursos y producto del mismo se tramitó un traslado presupuestal interno.</t>
  </si>
  <si>
    <t>Se realizó seguimiento a la ejecución de recursos y la proyección de gastos de personal a 31 de diciembre, con lo cual se solicitó tramitar un traslado prespuestal al Consejo Directivo.</t>
  </si>
  <si>
    <t>Se realizó seguimiento a la ejecución de recursos y producto del mismo no se identifica novedad para tramite.</t>
  </si>
  <si>
    <t>Proveer de forma provisional las vacantes que se encuentren disponibles</t>
  </si>
  <si>
    <t>Planta provista</t>
  </si>
  <si>
    <t>En el primer trimestre se realizó la provisión del 100% de la planta.</t>
  </si>
  <si>
    <t>Para el segundo trimestre se tiene un cubrimiento del 98,33% de la planta</t>
  </si>
  <si>
    <t>En el tercer trimestre se verifica que la planta se encuentra provisita en un 98,33%</t>
  </si>
  <si>
    <t xml:space="preserve">Resolución aceptación de renuncia </t>
  </si>
  <si>
    <t>Plan estratégico de talento humano</t>
  </si>
  <si>
    <t>Revisar los planes institucionales de talento humano e identificar si requieren actualización o ajustes para la vigencia.</t>
  </si>
  <si>
    <t>Planes institucionales actualizados o ajustados</t>
  </si>
  <si>
    <t>Se revisarán en el segundo trimestre de 2022</t>
  </si>
  <si>
    <t>Se realizó verificacion sobre los planes de talento humano y se evidenció que, se encuentran conformes a las necesidades de la Unidad; por lo tanto, no procede realizar ajustes</t>
  </si>
  <si>
    <t>Se realizó la verificación de los planes institucionales de talento humano y no se identificaron ajustes para su actualización</t>
  </si>
  <si>
    <t>Proyectar los planes institucionales de talento humano para la vigencia 2023</t>
  </si>
  <si>
    <t>Planes institucionales de talento humano vigencia 2023</t>
  </si>
  <si>
    <t>Se realizará en el último trimestre de 2022</t>
  </si>
  <si>
    <t>La proyección de los planes de talento humano para la vigencia 2023, se consolidarán durante el cuarto trimestre de la vigencia 2022</t>
  </si>
  <si>
    <t>Plan institucional de capacitación</t>
  </si>
  <si>
    <t>Implementación Modelo Integrado de Planeación y Gestión</t>
  </si>
  <si>
    <t>Se realizó capacitacion de MIPG a los funcionarios de la UApA durante los días miercoles del mes de Marzo así:
1. Planes decreto 612 de 2018 (acción sectorial, estratégico institucional, acción institucional, anticorrupción y atención al ciudadano)
2. Líneas de defensa
3. Código de integridad
4. Política de administración del riesgo e indicadores de gestión.</t>
  </si>
  <si>
    <t>Fundamentos de la Gestión Documental</t>
  </si>
  <si>
    <t>Se realizó capacitacion el dia 14 de marzo a los funcionarios de la UApA.</t>
  </si>
  <si>
    <t>Formación en habilidades blandas</t>
  </si>
  <si>
    <t>Se realizaron dos talleres de formación así:
1) Taller para directivos en el mes de mayo
2) Taller para los servidores de la planta global en tres grupos en el mes junio</t>
  </si>
  <si>
    <t>Planillas de asistencia</t>
  </si>
  <si>
    <t>Se realizó capacitación sobre empatia con todos los funcionarios de la Unidad. Esta actividad es Adicional a las dos realizadas en el segundo trimestre</t>
  </si>
  <si>
    <t>Actualización en SAC</t>
  </si>
  <si>
    <t xml:space="preserve">El 04 de febrero se relizaron dos talleres así:
SAC para operadores (secretarias) 
SAC para funcionarios </t>
  </si>
  <si>
    <t>Inducción y reinducción</t>
  </si>
  <si>
    <t>El 31 de mayo se realizó jornada de inducción al personal que se integró a la unidad y no había recibido la misma: Comprendió inducción al estado, al servicio público y a la entidad.</t>
  </si>
  <si>
    <t>Planilla de asistencia y presentación</t>
  </si>
  <si>
    <t xml:space="preserve">No se programaron actividades para el trimestre </t>
  </si>
  <si>
    <t>Curso de Lenguaje Claro</t>
  </si>
  <si>
    <t>El 23 de mayo se divulgó el curso de lenguaje claro para todos los servidores de la Unidad del cual 12 servidores han realizado el curso.</t>
  </si>
  <si>
    <t>Pieza comunicativa y certificados</t>
  </si>
  <si>
    <t>Durante el tercer trimestre se reportó por parte de dos (02) servidores la culminación del curso</t>
  </si>
  <si>
    <t>Certificaciones</t>
  </si>
  <si>
    <t>Taller presencial- Programa de ahorro de papel y contaminación visual</t>
  </si>
  <si>
    <t xml:space="preserve">Se realizó taller de apropiacion de los temas: Uso eficiente del recurso Hidrico y Contaminacion Visual </t>
  </si>
  <si>
    <t>Planillas de asistencia, registro fotográfico</t>
  </si>
  <si>
    <t>Formación en Auditores internos</t>
  </si>
  <si>
    <t>Se realizó reprogramacion de fecha de inicio del Diplomado para el dia 3 de agosto de 2022.</t>
  </si>
  <si>
    <t>En articulación con el ICONTEC, en el mes de agosto se dio inicio al programa de formación de auditores internos en el SGC NTC ISO 9001:2015, en el cual participaron de manera presencial y virtual 32 servidores publicos de la UApA.</t>
  </si>
  <si>
    <t xml:space="preserve">Información del curso
Control de asistencia </t>
  </si>
  <si>
    <t>Atención a poblaciones diversas</t>
  </si>
  <si>
    <t>curso</t>
  </si>
  <si>
    <t xml:space="preserve">Se realizó seguimiento y se evidenció que con corte al tercer trimestre 9 servidores públicos culminaron el curso </t>
  </si>
  <si>
    <t>Metodologías ágiles</t>
  </si>
  <si>
    <t>Se realizó seguimiento y se evidenció que 7 servidores públicos culminaron el curso durante el tercer trimestre.</t>
  </si>
  <si>
    <t>Integridad, Transparencia y Lucha contra la Corrupción</t>
  </si>
  <si>
    <t>Se realizó seguimiento y se evidenció que 4 servidores públicos culminaron el curso durante el tercer trimestre.</t>
  </si>
  <si>
    <t>Analítica institucional</t>
  </si>
  <si>
    <t>Se realizó seguimiento y se evidenció que 9 servidores públicos culminaron el curso durante el tercer trimestre.</t>
  </si>
  <si>
    <t> Gestión de la transparencia</t>
  </si>
  <si>
    <t>Se realizó seguimiento y se evidenció que 1 servidor público culminó el curso durante el tercer trimestre.</t>
  </si>
  <si>
    <t>Modelo Integrado de Planeación y Gestión - MIPG</t>
  </si>
  <si>
    <t>Plan de bienestar e incentivos institucionales</t>
  </si>
  <si>
    <t>Integración familiar - Día de la familia</t>
  </si>
  <si>
    <t>Jornadas de integración familiar</t>
  </si>
  <si>
    <t>Se expidió la circular 005 del 08 de febrero para que los funcionarios disfruten el día de la familia.</t>
  </si>
  <si>
    <r>
      <rPr>
        <sz val="12"/>
        <rFont val="Arial Narrow"/>
        <family val="2"/>
      </rPr>
      <t>40</t>
    </r>
    <r>
      <rPr>
        <sz val="12"/>
        <color theme="1"/>
        <rFont val="Arial Narrow"/>
        <family val="2"/>
      </rPr>
      <t xml:space="preserve"> servidores publicos de la UApA disfrutaron del día de la familila en el segundo trimestre.</t>
    </r>
  </si>
  <si>
    <t>14 servidores publicos de la UApA disfrutaron del día de la familila en el tercer trimestre.</t>
  </si>
  <si>
    <t>Formato de solicitud de permiso aprobado</t>
  </si>
  <si>
    <t>Reconocimiento a servidores públicos según su profesión</t>
  </si>
  <si>
    <t>La UApA te reconoce.</t>
  </si>
  <si>
    <t>Se realizo felicitacion a los funcionarios profesionales de distintas profesiones.</t>
  </si>
  <si>
    <t>Se realizó felicitacion a los funcionarios profesionales de distintas profesiones durante el segundo trimestre.</t>
  </si>
  <si>
    <t>Piezas comunicativas</t>
  </si>
  <si>
    <t xml:space="preserve">Durante el tercer trimestre, se realizaron dos felicitaciones dirigidas a los funcionarios que de profesión son nutricionistas e ingenieros. </t>
  </si>
  <si>
    <t>Celebración de cumpleaños</t>
  </si>
  <si>
    <t>Felicitacion</t>
  </si>
  <si>
    <t>Se realizó felicitacion a traves de intranet a los funcionarios que cumplieron años durante el  primer trimestre.</t>
  </si>
  <si>
    <t>Se realizó felicitacion a traves de intranet a los funcionarios que cumplieron años durante el  segundo trimestre.</t>
  </si>
  <si>
    <t xml:space="preserve">Pieza comunicativa con felicitación </t>
  </si>
  <si>
    <t>Se envíó tarjeta de felicitacion a traves de correo electronico a los 16 funcionarios que cumplieron años durante el  tercer trimestre.</t>
  </si>
  <si>
    <t xml:space="preserve">Tarjetas de cumpleaños </t>
  </si>
  <si>
    <t>Campaña de Estilos de vida saludable, alimentación balanceada y prevención de adicciones (alcohol, tabaco y drogas).</t>
  </si>
  <si>
    <t xml:space="preserve">Capsulas informativas y charla </t>
  </si>
  <si>
    <t>Acompañamiento con la ARL sobre estilos de vida saludables</t>
  </si>
  <si>
    <t>El 26 de abril se realizó la capacitación de prevencion de enfermedades laborales, y el 17 de mayo se realizaron psicopausas a los funcionarios de la UApA, en coordinacion con la ARL Positiva</t>
  </si>
  <si>
    <t>Planillas de asistencia a las actividades</t>
  </si>
  <si>
    <t xml:space="preserve">No se programaron actividades para el respectivo trimestre </t>
  </si>
  <si>
    <t>Promoción y divulgación de los servicios de la Caja de Compensación Familiar</t>
  </si>
  <si>
    <t>Feria de servicios</t>
  </si>
  <si>
    <t>Se realizó una feria de servicios en el mes de marzo y adicionalmente se hace la visita por parte de un asesor de la caja de forma mensual, así como la divulgación por medios electrónicos de eventos especiales de la Caja.</t>
  </si>
  <si>
    <t>Se realizó feria de servicios  un dia por cada mes entre abril y junio, y se dió a conocer por medio del correo electronico institucional las actividades programadas por la caja de compensacion Familiar a las que pueden acceder los servidores publicos de la Unidad.</t>
  </si>
  <si>
    <t>Capsulas informativas de actividades a desarrollar por parte de la caja de compensacion</t>
  </si>
  <si>
    <t>Se realizó feria de servicios un dia por cada mes entre julio, agosto y septiembre, y se dió a conocer por medio del correo electronico institucional las actividades programadas por la caja de compensacion Familiar a las que pueden acceder los servidores publicos de la Unidad.</t>
  </si>
  <si>
    <t>Piezas comunicativas servicios compensar</t>
  </si>
  <si>
    <t>Dia de la Unidad (aniversario del inicio del funcionamiento de la unidad)</t>
  </si>
  <si>
    <t>Reconocimiento</t>
  </si>
  <si>
    <t>Se realizó la socialización de metas, avances y logros de la unidad así como el reconocimiento a los servidores públicos.</t>
  </si>
  <si>
    <t>Día de la Mujer</t>
  </si>
  <si>
    <t xml:space="preserve">Se realizó el reconocimiento a la mujer en la UAPA y se dictó la charla "La participación de la mujer en la sociedad" </t>
  </si>
  <si>
    <t>Día del hombre</t>
  </si>
  <si>
    <t>Se realizó el reconocimiento a los hombres de la UAPA.</t>
  </si>
  <si>
    <t>Trabajo en casa</t>
  </si>
  <si>
    <t>Cumplimiento normativo</t>
  </si>
  <si>
    <t>Se documentó y adoptó en el marco del SIG, el procedimiento de trabajo en casa de acuerdo con la ley 2088 de 2021 y el decreto 1662 de 2021</t>
  </si>
  <si>
    <t>Procedimiento</t>
  </si>
  <si>
    <t>Día del servidor público</t>
  </si>
  <si>
    <t xml:space="preserve">En el marco de la celebracion del día del Servidor Publico sugerida por el DAFP el 30 de junio de 2022, la UApA realizó diferentes actividades.  1. Bienvenida por parte del Subdirector General a todos los funcionarios de la UApA; 2. Charla trasmitida por el DAFP; 3. Actividad de interiorizacion Codigo de Integridad y Carta de trato digno. 4. Palabras del Director de la UApA. </t>
  </si>
  <si>
    <t xml:space="preserve">Fotografías actividad, forms actividad integridad, resultado actividad de interiorización CI </t>
  </si>
  <si>
    <t>Actividades recreativas y vacacionales</t>
  </si>
  <si>
    <t>Vacaciones Recreativas
Jornada de integración por Halloween</t>
  </si>
  <si>
    <t>Se programaron actividades para la semana de receso escolar, prevista para el mes de octubre.</t>
  </si>
  <si>
    <t>No se programaron actividades para el tercer trimestre.</t>
  </si>
  <si>
    <t>Servicios del FNA para apoyo en vivienda</t>
  </si>
  <si>
    <t>Divulgación de beneficios</t>
  </si>
  <si>
    <t>El FNA realizó campaña de socializacion de los beneficios a los cuales los servidores publicos de la UApA pueden acceder.</t>
  </si>
  <si>
    <t>Correo electronico</t>
  </si>
  <si>
    <t>Convivencia laboral</t>
  </si>
  <si>
    <t>Actividades de sensibilización sobre el acoso y sus consecuencias. - Capacitación en resolución de conflictos</t>
  </si>
  <si>
    <t>El 23 de agosto en el marco de la convivencia laboral se desarrolló el taller de acoso laboral  de manera presencial en la sede de la Unidad.</t>
  </si>
  <si>
    <t>Planilla de asistencia, evidencia fotográfica y video</t>
  </si>
  <si>
    <t>UApA en Bici</t>
  </si>
  <si>
    <t>medio (1/2) día laboral libre remunerado, con un límite de hasta ocho (8) medios días libres al año</t>
  </si>
  <si>
    <t>Se proyectó el borrador de la resolución "Por la cual se regula el incentivo por el uso de bicicletas como medio de transporte para llegar al trabajo", este acto administrativo se encuentra en revisión para su formalización; adicionalmente se documentó la propuesta del formato para llevar a cabo el control del incentivo frente al uso de bici.
Previa a la expedición de la normativa sobre el uso de la bicicleta se deben garantizar las condiciones higienicas y de infraestructura del edificio, por lo cual se esta a la espera de estas adecuaciones con el fin de avanzar en la expedición de la respectiva resolución.</t>
  </si>
  <si>
    <t xml:space="preserve">  *Proyecto resolucion
*Propuesta de formato de control </t>
  </si>
  <si>
    <t>Reconocimiento de la Diversidad</t>
  </si>
  <si>
    <t>Capsulas informativas sobre diversidad de género, raza, cultural, entre otros</t>
  </si>
  <si>
    <t>No se desarrollaron actividades en el trimestre</t>
  </si>
  <si>
    <t>Aplicación de la encuesta para medir clima organizacional</t>
  </si>
  <si>
    <t>Clima</t>
  </si>
  <si>
    <t>Integración de amor y la amistad</t>
  </si>
  <si>
    <t>Jornada de integracion</t>
  </si>
  <si>
    <t>En articulación con la Caja de Compensación Familiar COMPENSAR, se realizó en el mes de septiembre la actividad de amor y amistad a través de un taller denominado "la magia de la empatía".</t>
  </si>
  <si>
    <t xml:space="preserve">Planilla de asistencia </t>
  </si>
  <si>
    <t>Integración de fin de año e inicio
de Novenas Navideñas</t>
  </si>
  <si>
    <t>Se desarrollará en el último trimestre</t>
  </si>
  <si>
    <t>Plan Anual en Seguridad y Salud en el Trabajo</t>
  </si>
  <si>
    <t>Cumplir con los requisitos Legales, documentales y de otra índole del Sistema de Seguridad y Salud en el Trabajo, así como las directrices y procedimientos que formule la Unidad que sean pertinentes a los funcionarios de planta, contratistas, colaboradores, visitantes, proveedores y otras partes interesadas.</t>
  </si>
  <si>
    <t>Asignación de una persona que diseñe e implemente el Sistema de Gestión de SST</t>
  </si>
  <si>
    <t>En el mes de enero se adelantaron las acciones necesarias, para la contratación del profesional responsable del diseño e implemenentación del Sistema de Gestión de Seguridad y Salud en el Trabajo</t>
  </si>
  <si>
    <t>Asignación de recursos para el Sistema de Gestión en SST</t>
  </si>
  <si>
    <t>La Unidad cuenta con los recursos suficientes para la implementación del sistema.</t>
  </si>
  <si>
    <t>Afiliación al Sistema de Seguridad Social Integral</t>
  </si>
  <si>
    <t>El 100% del personal vinculado por la Unidad se encuentra afiliado al Sistema</t>
  </si>
  <si>
    <t>Se realizó seguimiento al pago de seguridad social de los funcionarios vinculados con la Unidad, evidenciando  que el 100% del personal activo se encuentra afiliado a la ARL y demas sistemas.</t>
  </si>
  <si>
    <t>Certificado de la planilla mensual de pago de aportes al SGSS</t>
  </si>
  <si>
    <t>Identificación de trabajadores que se dediquen en forma permanente a actividades de alto riesgo y cotización de pensión especial</t>
  </si>
  <si>
    <t>La Unidad no cuenta con trabajadores que se dediquen a actividades de alto riesgo</t>
  </si>
  <si>
    <t>Funcionamiento del Comité de Convivencia Laboral</t>
  </si>
  <si>
    <t>Se verificó el funcionamiento del Comité de Convivencia, teniendo en cuenta que los integrantes del mismo, presentaron el informe correspondiente al primer trimestre</t>
  </si>
  <si>
    <t>El comite de convivencia remitió al profesional encargado de seguridad y salud en el trabajo, acta de reunion correspondiente al segundo trimestre, de acuerdo con lo establecido en el art 9 de la resolucion 190 de agosto de 2021 de la UApA.</t>
  </si>
  <si>
    <t>Acta de seguimiento</t>
  </si>
  <si>
    <t>Conforme a su naturaleza, se remitio al área de talento humano de la UApA, acta de fecha 21/09/2022 de sesión correspondiente al tercer trimestre, de acuerdo con lo establecido en el art 9 de la resolucion 190 de agosto de 2021 de la UApA.</t>
  </si>
  <si>
    <t>Acta de seguimiento y evidencias taller presecial</t>
  </si>
  <si>
    <t>Curso Virtual de capacitación de cincuenta (50) horas en SST para el responsable del sistema</t>
  </si>
  <si>
    <t>El responsable del Sistema de Seguridad y Salud en el Trabajo realizó el curso</t>
  </si>
  <si>
    <t>Evaluación Inicial del Sistema de Gestión</t>
  </si>
  <si>
    <t>Se llevó a cabo la evaluación inicial del SST</t>
  </si>
  <si>
    <t>Archivo y retención documental del Sistema de Gestión de SST</t>
  </si>
  <si>
    <t>Se cuenta con las TRD del SGSST para aprobación del comité</t>
  </si>
  <si>
    <t>En Comite Institucional de Gestion y Desempeño de fecha 10 de junio se aprobó la Tabla de retención documental (TRD) y Cuadro de Clasificación Documental (CCD), en donde se encuentra incluida la codificacion para el STT.</t>
  </si>
  <si>
    <t>Las tablas de retención documental se encuentran en trámite de validación parte del AGN</t>
  </si>
  <si>
    <t>Identificación y evaluación para la adquisición de bienes y servicios</t>
  </si>
  <si>
    <t>Los elementos de SST se adquieren de acuerdo con las especificaciones técnicas del Sistema</t>
  </si>
  <si>
    <t>Para el segundo trimestre no se realizaron adquisiciones de elementos de SST.</t>
  </si>
  <si>
    <t>Durante el tercer trimestre no se adelantaron acciones con relación a esta actividad</t>
  </si>
  <si>
    <t>Evaluaciones médicas ocupacionales</t>
  </si>
  <si>
    <t>Se han realizado los exámenes de ingreso del personal que se vincula a la Unidad.</t>
  </si>
  <si>
    <t>Durante el segundo trimestre se avanzó en la construcción del procedimiento de evaluaciones medicas ocupacionales, para establecer  la metodología para la realización de las evaluaciones médicas ocupacionales de preingreso, periódica, y egreso, con el fin de valorar el estado de salud de los servidores públicos y contratistas de la UApA.</t>
  </si>
  <si>
    <t>Avance procedimiento</t>
  </si>
  <si>
    <t xml:space="preserve">Durante el tercer trimestre se adelantó lo siguiente: 
1. Se realizó 1 exámen de ingreso del personal que se vincula a la Unidad. 
2. Se realizó 1 exámen de retiro.
3. No se programaron exámenes periódicos para este trimestre
</t>
  </si>
  <si>
    <t>Correo electrónico con recomendaciones previas</t>
  </si>
  <si>
    <t>Custodia de las historias clínicas</t>
  </si>
  <si>
    <t>En atención a los lineamientos definidos a través de la Resolución 1918 de 2009, artículo 17 la custodia de historias clínicas las conserva el proveedor de exámenes médicos.</t>
  </si>
  <si>
    <t>Restricciones y recomendaciones médico laborales</t>
  </si>
  <si>
    <t>El proveedor realiza las recomendaciones y restricciones médicas a los servidores y al empleador</t>
  </si>
  <si>
    <t xml:space="preserve">Durante el segundo trimestre el proveedor no realizó recomendaciones especificas, ni restricciones para ningun funcionario. </t>
  </si>
  <si>
    <t>Reporte de accidentes de trabajo y enfermedades laborales</t>
  </si>
  <si>
    <t>Se han reportado 2 accidentes laborales</t>
  </si>
  <si>
    <t>Durante el segundo trimestre no se presentaron accidentes de trabajo o incidentes laborales</t>
  </si>
  <si>
    <t>No se registraron reportes de accidentes de trabajo, enfermedad laboral o incidentes.</t>
  </si>
  <si>
    <t>Investigación de incidentes, accidentes de trabajo y las enfermedades cuando sean diagnosticadas como laborales</t>
  </si>
  <si>
    <t>El 24 de marzo de 2022, se adoptó el procedimiento GTH-P-03 Reporte, investigación y análisis de incidentes, accidentes de trabajo y enfermedades laborale, y adicionalmente, se emitirá un formato para complementar el procedimiento.
Por otro lado,  no se han reportado accidentes graves y/o enfermedades laborales para investigación</t>
  </si>
  <si>
    <t>No se presentaron accidentes o incidentes laborales para el trimestre, sin embargo se realizó una propuesta del formato para el registro y seguimiento a estos, para la revisión y validación por parte del Subdirector de Gestion Corporativa para su adopción en el marco del SIG.</t>
  </si>
  <si>
    <t>Propuesta de formato</t>
  </si>
  <si>
    <t>No se han reportado accidentes graves y/o enfermedades laborales para investigación</t>
  </si>
  <si>
    <t>Registro y análisis estadístico de accidentes de trabajo y enfermedades laborales</t>
  </si>
  <si>
    <t>El número de accidentes e incidentes laborales no es suficiente para realizar un análisis estadístico</t>
  </si>
  <si>
    <t>Ausentismo por causa médica</t>
  </si>
  <si>
    <t>Se registra el ausentismo por causa médica</t>
  </si>
  <si>
    <t>Se registraron las incapacidades que presentaron los funcionarios duarante el segundo trimestre. Por otro lado, se construirá la propuesta de una matriz para consolidacion de las mismas.</t>
  </si>
  <si>
    <t>Formato de registro de incapacidades</t>
  </si>
  <si>
    <t>Durante el tercer trimestre se registraron 6 ausentismos por causa médica en la matriz dispuesta para este fin</t>
  </si>
  <si>
    <t>Reporte de ausentismo</t>
  </si>
  <si>
    <t>Metodología para identificación de peligros, evaluación y valoración de riesgos</t>
  </si>
  <si>
    <t>Se construyó la guía que se encuentra en proceso de aprobación</t>
  </si>
  <si>
    <t xml:space="preserve">Se construyó la propuesta de la guía de identificación de peligros, valoración de riesgos y determinación de control, la cual se encuentra en proceso de revisión por parte de la Subdireccion de Gestion Corporativa, para su aprobación y adopción durante el tercer trimestre en el marco del SIG. 
</t>
  </si>
  <si>
    <t>Propuesta de guía</t>
  </si>
  <si>
    <t>Se realizaron diversas mesas de trabajo para la revisión de las observaciones generadas a la propuesta de la guia de identificación de peligros, valoración de riesgos y determinación de controles. Se espera adoptar este documento en el marco del SIG durante el cuarto trimestre para su control.</t>
  </si>
  <si>
    <t>Guía ajustada</t>
  </si>
  <si>
    <t>Identificación de sustancias catalogadas como carcinógenas o con toxicidad aguda.</t>
  </si>
  <si>
    <t>Se realizó la respectiva verificación y se identificó que la unidad no maneja sustancias catalogadas como toxicidad aguda</t>
  </si>
  <si>
    <t>Medidas de prevención y control frente a peligros/riesgos identificados</t>
  </si>
  <si>
    <t>Se han realizado recomendaciones a las personas que han sufrido accidentes laborales.</t>
  </si>
  <si>
    <t xml:space="preserve">Se proyectó documento informativo para acciones preventivas y de mejoramiento,  con el fin de evitar nuevos accidentes por la misma causa en la UApA. </t>
  </si>
  <si>
    <t>Documento informativo</t>
  </si>
  <si>
    <t>No aplica para el tercer trimestre</t>
  </si>
  <si>
    <t>Mantenimiento periódico de las instalaciones, equipos, máquinas y herramientas</t>
  </si>
  <si>
    <t>Se coordinó de manera mensual el mantenimiento de las instalaciones de la Unidad, con el proveedor del arrendamiento</t>
  </si>
  <si>
    <t xml:space="preserve">Actas de mantenimiento </t>
  </si>
  <si>
    <t>Conforme a las necesidades identificadas durante el tercer trimestre, se coordinó el mantenimiento de las instalaciones de la Unidad, con el proveedor del arrendamiento</t>
  </si>
  <si>
    <t>Actas de mantenimiento</t>
  </si>
  <si>
    <t>Entrega de los Elementos de Protección Personal (EPP) y capacitación en uso adecuado</t>
  </si>
  <si>
    <t>Como medida de autocuidado se encuentra disponible de forma permanente tapabocas para el uso de las personas que así lo requieran, igualmente se realizó una campaña de uso adecuado de tapabocas.</t>
  </si>
  <si>
    <t>Como medida de autocuidado se encuentra disponible de forma permanente tapabocas para el uso de las personas que así lo requieran. Por otro lado, se remitió comunicación a través de correo electrónico a los servidores públicos de la UApA para promover el uso adecuado de tapabocas en espacios cerrados</t>
  </si>
  <si>
    <t>Comuicacion correo electronico a funcionarios</t>
  </si>
  <si>
    <t>Los tapabocas continúan disponibles para el uso del personal que lo requiera en la recepción de la UAPA.
Se realizó la entrega de los elementos recomendados por la ARL a los funcionarios que lo requieren según informe remitido por la ARL</t>
  </si>
  <si>
    <t>Acta de entrega de activos</t>
  </si>
  <si>
    <t>Conformación y funcionamiento del COPASST</t>
  </si>
  <si>
    <t>Se expidió la resolución 114 de 2022, mediante la cual se crea el COPASST y se cuenta con el borrador para convocar elecciones de representantes de los empleados.</t>
  </si>
  <si>
    <t>Durante el segundo trimestre se realizaron ajustes a la proyección de la resolucion para la convocatoria de COPASST, el cual se encuentra pendiente de legalizacion.</t>
  </si>
  <si>
    <t xml:space="preserve">Proyección de acto administrativo </t>
  </si>
  <si>
    <t>No se ha conformado el COPASST de acuerdo con lo previsto, teniendo en cuenta que, se han realizado 2 convocatorias para las elecciones de los representantes de los trabajadores para éste  comité y en ninguna ha sido posible alcanzar el mínimo (4) de trabajadores inscritos como candidatos para poder adelantar su elección, conforme al cronograma definido en cada una.  Una vez elegidos los representantes de los trabajadores se requiere que la alta dirección designe sus respectivos representantes.
* Resolución 00301 (23082022) Procedimiento de elección de los representantes de los trabajadores y convocatoria 1 a elecciones de los representantes de los trabajadores ante el  COPASST
* Resolución 00308 (13092022) Modifica Resolución 00301  convocatoria 2 a elecciones</t>
  </si>
  <si>
    <t>* Actos adminsitrativos asociados a la convocatoria a elecciones de los representantes de los trabajadores 
* Correos electrónicos de socializacion de la información dirigida a los funcionarios para que se inscriban a las elecciones como representantes de los trabajadores ante el COPASST</t>
  </si>
  <si>
    <t>Mediciones ambientales</t>
  </si>
  <si>
    <t>Durante el segundo trimestre, se realizó la inspección y evaluación de puestos de trabajo, y se programará el estudio de iluminación.</t>
  </si>
  <si>
    <t>Informe remitido por el proveedor de la ARL</t>
  </si>
  <si>
    <t>Se realizó estudio de iluminación con la ARL y se generó en el mes de julio informe de evaluación ocupacional - nieveles de iluminación.</t>
  </si>
  <si>
    <t xml:space="preserve">Informe </t>
  </si>
  <si>
    <t>Asignación de responsabilidades en SST</t>
  </si>
  <si>
    <t>Durante el segundo trimestre se avanzó en la propuesta del manual de SGSST, en el cual se definen las responsabilidades frente al mismo</t>
  </si>
  <si>
    <t>Manual de SST</t>
  </si>
  <si>
    <t>La asignación del responsable del SSST se incluye en el Manual de SST el cual se encuentra en ajustes por parte del profesional del SIG, para su aprobación y adopción durante el cuarto trimestre de 2022</t>
  </si>
  <si>
    <t>Definir mecanismos de comunicación</t>
  </si>
  <si>
    <t>Los mecanismos de comunicación se encuentran definidos y se incluirán en la propuesta del manual de SGSST</t>
  </si>
  <si>
    <t>Los mecanismos de comunicación del SSST se incluye en el Manual de SST el cual se encuentra en ajustes por parte del profesional del SIG,  para su aprobación y adopción durante el cuarto trimestre de 2022</t>
  </si>
  <si>
    <t>Evaluación y selección de proveedores y contratistas</t>
  </si>
  <si>
    <t>En el procedimiento de contratación se documentará una política de cumplimiento de salud y seguridad en el trabajo para proveedores y contratistas.</t>
  </si>
  <si>
    <t xml:space="preserve">
Durante el tercer trimestre no se incluyó en los procedimientos del proceso de Gestión Contractual y Adquisiciones una política de cumplimiento de salud y seguridad en el trabajo; sin embargo, se generó la propuesta de lista de chequeo para la verificación del cumplimiento de requisitos en seguridad y salud en el trabajo, la cual se encuentra en revisión y ajustes. Durante el cuarto trimestre se efectuarán acciones adicionales encaminadas a dar cumplimiento a la acción establecida.
</t>
  </si>
  <si>
    <t>Propuesta lista de chequeo</t>
  </si>
  <si>
    <t>Gestión del cambio</t>
  </si>
  <si>
    <t>Durante el tercer trimestre se avanzó en la propuesta del procedimiento de gestión del cambio, el cual se encuentra en revisión para los correspondientes ajustes.</t>
  </si>
  <si>
    <t>Propuesta de procedimiento</t>
  </si>
  <si>
    <t>Descripción sociodemográfica y Diagnóstico de condiciones de salud de los trabajadores</t>
  </si>
  <si>
    <t xml:space="preserve">A partir del diagnóstico emitido por el proveedor de exámenes médicos ocupacionales, se identificaron y consolidaron en una base de datos las recomendaciones generadas para la entidad </t>
  </si>
  <si>
    <t xml:space="preserve">Base de datos de recomendaciones generales </t>
  </si>
  <si>
    <t>Perfiles de cargos (Profesiograma)</t>
  </si>
  <si>
    <t>Como insumo fundamental para la construcción del profesiograma se avanzó en la construcción del formato de matriz para la identifficación de peligros, valoración del riesgo y generación de controles; para así mismo, dar inicio en el cuarto trimestre a las mesas de trabajo con los los funcionarios de la UApA para su diligenciamiento. Posterior a ello, se consolidará el profesiograma</t>
  </si>
  <si>
    <t>Propuesta de matriz para la identifficación de peligros, valoración del riesgo y generación de controles</t>
  </si>
  <si>
    <t>Identificación de peligros y evaluación y valoración de riesgos con participación de todos los niveles de la empresa</t>
  </si>
  <si>
    <t>De acuerdo con los lineamientos establecidos a través de la guía GTC45 se avanzó en la construcción del formato de matriz para la identifficación de peligros, valoración del riesgo y generación de controles; para así mismo, dar inicio en el cuarto trimestre a las mesas de trabajo con los los funcionarios de la UApA para su diligenciamiento</t>
  </si>
  <si>
    <t>Capacitación de los integrantes del COPASST</t>
  </si>
  <si>
    <t>No se han desarrollado las capacitaciones de acuerdo con lo previsto, teniendo en cuenta que, se están adelantando las acciones necesarias para la conformación del COPASST; para ello, se avanzó durante el tercer trimestre en lo siguiente:
* Resolución 00301 (23082022) Procedimiento de Elección de los representantes de los trabajadores y convocatoria 1 a elecciones de los representantes de los trabajadores ante el  COPASST
* Resolución 00308 (13092022) Modifica la Resolución 00301 convocatoria  2 a elecciones</t>
  </si>
  <si>
    <t>Matriz legal</t>
  </si>
  <si>
    <t xml:space="preserve">Durante el tercer trimestre se generó la propuesta del formato de  matriz legal; posterior a ello, se diligenció la información requerida en el mismo y se remitió a la Asesora Jurídica para su revisión y visto bueno.  </t>
  </si>
  <si>
    <t>Plan Anual de Trabajo 2023 incorporando acciones preventivas y/o correctivas del seguimiento al SST y la revisión de la alta dirección</t>
  </si>
  <si>
    <t>Esta actividad se realizará en el último trimestre</t>
  </si>
  <si>
    <t>Inspecciones a instalaciones, maquinaria o equipos</t>
  </si>
  <si>
    <t>A través del contrato de arrendamiento de la UAPA, se realiza todo lo referente a mantenimiento e inspecciones de las instalaciones y mobiliario que se requieran.</t>
  </si>
  <si>
    <t>Verificación de cumplimiento de requisitos de la implementación del SST con la planificación del COPASST</t>
  </si>
  <si>
    <t>No han sido posible desarrollar la verificación de cumplimiento de requisitos de la implementación del SG-SST con la planificación del COPASST de acuerdo con lo previsto, teniendo en cuenta que, se están adelantando las acciones necesarias para la conformación del COPASST; para ello, se avanzó durante el tercer trimestre en los siguiente:
* Resolución 00301 (23082022) Procedimiento de Elección de los representantes de los trabajadores y convocatoria 1 a elecciones de los representantes de los trabajadores ante el  COPASST
* Resolución 00308 (13092022) Modifica la Resolución 00301 convocatoria  2 a elecciones</t>
  </si>
  <si>
    <t>Plan de mejoramiento según los resultados de la verificación de requisitos que adelante el COPASST</t>
  </si>
  <si>
    <t>31/11/22</t>
  </si>
  <si>
    <t>El plan de mejoramiento resulta luego de aplicar la autoevaluación dispuesta por la ARL que se hace al finalizar la vigencia, por lo tanto, se realizará en el ultimo trimestre de 2022.</t>
  </si>
  <si>
    <t>Política de Seguridad y Salud en el Trabajo</t>
  </si>
  <si>
    <t>Actividad programada a partir del mes de noviembre de 2022</t>
  </si>
  <si>
    <t>Objetivos de SST</t>
  </si>
  <si>
    <t>Rendición de cuentas</t>
  </si>
  <si>
    <t>Revisión por la alta dirección de los resultados del cumplimiento del SST</t>
  </si>
  <si>
    <t>Esta actividad se llevará a cabo en el mes de diciembre de 2022 en el marco del Comité Institucional de Gestión y Desemepeño</t>
  </si>
  <si>
    <t>Programa de capacitación en el SST</t>
  </si>
  <si>
    <t>Accidentes laborales y su reporte ante POSITIVA ARL</t>
  </si>
  <si>
    <t>Se hizo capacitación con la ARL</t>
  </si>
  <si>
    <t>Durante el tercer trimestre no se presentaron accidentes laborales para reportar ante POSITIVA ARL</t>
  </si>
  <si>
    <t>Higiene postural, riesgo biomecanico</t>
  </si>
  <si>
    <t>Se realizaron dos sesiones e inspecciones a puestos de trabajo y recomendaciones de higiene postural, abordando el riesgo biomecánico con la ARL</t>
  </si>
  <si>
    <t>Estilos de vida y entorno saludable</t>
  </si>
  <si>
    <t>En el marco de las capacitaciones y con el fin de mantener estilos de vida y entorno saludable para los funcionarios de la UApA, se realizó el 26 de abril la capacitación de prevención de enfermedad laboral.</t>
  </si>
  <si>
    <t>Manejo de Residuos</t>
  </si>
  <si>
    <t>Con el fin de dar a conocer parte de los riesgos biológicos a los que se encuentran expuestos los funcionarios de la UApA, se realizó la capacitación en gestión integral de residuos peligrosos y no peligrosos</t>
  </si>
  <si>
    <t>Inducción y reinducción en SST</t>
  </si>
  <si>
    <t>No se realizaron actividades durante el trimestre de inducción y reinducción a los trabajadores en materia de SST, debido a que la entidad se encuentra en el diseño y documentación del SG-SST; sin embargo, se han realizado actividades de promoción y prevención con la ARL, con el fin de abordar algunos de los riesgos a los cuales se encuentran expuestos; tales como: el riesgo biomecánico, el riesgo psicosocial.</t>
  </si>
  <si>
    <t>Planillas de asistencia y evidencia fotográfica</t>
  </si>
  <si>
    <t>Manejo del estrés y Salud mental</t>
  </si>
  <si>
    <t>El 29 de septiembre de 2022 se realizó capacitación sobre manejo del estrés en articulación con la ARL, dirigida a todos los trabajadores de la entidad.</t>
  </si>
  <si>
    <t>Planillas de asistencia a capacitaciones con la ARL</t>
  </si>
  <si>
    <t>Capacitación teórica específica en emergencias por tipo de brigada.</t>
  </si>
  <si>
    <t xml:space="preserve">En coordinación con la administracion del edificio se llevó a cabo capacitacion a los funcionarios que se encuentran conformando la brigada de emergencias de la UAPA en temas de fuego, rescate y evacuación y primeros auxilios. Estos espacios fueron programados los días 30 y 31 de agosto. </t>
  </si>
  <si>
    <t>Planillas de asistencia a capacitaciones del Edificio</t>
  </si>
  <si>
    <t xml:space="preserve">Sala Amiga de la Familia Lactante </t>
  </si>
  <si>
    <t>Se solicitaron elementos para dotar el espacio determinado por la Unidad para la Sala Amiga de la Familia Lactante y se solicitó acompañamiento de la Secretaría Distrital de Salud, con el fin de recibir acompañamiento y apoyo técnico para la habilitación de la Sala.</t>
  </si>
  <si>
    <t>Correo electrónico de solicitud</t>
  </si>
  <si>
    <t>Definir la matriz de indicadores del SG-SST y realizar el respectivo seguimiento a estos.</t>
  </si>
  <si>
    <t>Frecuencia de accidentalidad, Severidad de accidentalidad, Proporción de accidentes de trabajo mortales, Prevalencia de la enfermedad laboral. Incidencia de la enfermedad laboral</t>
  </si>
  <si>
    <t>Por el número de accidentes no es posible generar indicadores de frecuencia; si embargo, en caso de aplicar, se llevará a cabo la evaluación de los mismos; de acuerdo con los artículos 2.2.4.6.20, 2.2.4.6.21 y 2.2.4.6.22 del Decreto 1072 de 2015.</t>
  </si>
  <si>
    <t>Matriz de indicadores</t>
  </si>
  <si>
    <t>Plan de prevención, preparación y respuesta ante emergencias</t>
  </si>
  <si>
    <t>Revisión del plan de prevención, preparación y respuesta de emergencias del edificio para identificar la articulación de la Unidad</t>
  </si>
  <si>
    <t>Se encuentra en construccion el documento del Plan de prevención, preparación y respuesta de emergencias de la UApA, el cual se consolida de manera articulado con el plan definido por el edificio.</t>
  </si>
  <si>
    <t>propuesta documento Plan de prevencion, preparacion y respuesta de emergencias.</t>
  </si>
  <si>
    <t>Brigada de prevención, preparación y respuesta ante emergencias, articulada con el edificio</t>
  </si>
  <si>
    <t>Los funcionarios pertenecientes a la brigada de emergencias asistieron el 30 y 31 de agosto a la capacitación convocada por la administración del edificio en primeros auxilios e incendios</t>
  </si>
  <si>
    <t>Simulacro</t>
  </si>
  <si>
    <t>El 04 de octubre se participó en el simulacro de evacuación distrital con todo el personal de la Unidad. De lo anterior, se obtuvo certificado emitido por el Instituto Distrital de Gestión de Riesgos y Cambio Climático.</t>
  </si>
  <si>
    <t>Pieza comunicactiva convocatoria, registro fotográfico, certificado de participación</t>
  </si>
  <si>
    <t>Realizar Sistema de vigilancia epidemiologica y Matriz de identificacion de peligros de acuerdo con inpecciones realizadas por la ARL y recomedaciones dadas por la misma.</t>
  </si>
  <si>
    <t xml:space="preserve">Sistema de vigilancia epidemiologica y Matriz de identificacion de peligros </t>
  </si>
  <si>
    <t>Se avanzó en la propuesta de la Matriz de IPVR de acuerdo con la guia de la metodologia para la IPVR y con el resultado del estudio de iluminacion realizado por la ARL; para proceder a consolidar la información y la posterior construcción de los sistemas de vigilancia epidemiológicos.</t>
  </si>
  <si>
    <t>Matriz de IPVR</t>
  </si>
  <si>
    <t xml:space="preserve">Plan Estratégico de Tecnologías de la Información y las Comunicaciones ­ PETI </t>
  </si>
  <si>
    <r>
      <t xml:space="preserve">Avance descriptivo
</t>
    </r>
    <r>
      <rPr>
        <b/>
        <sz val="14"/>
        <color theme="0"/>
        <rFont val="Arial Narrow"/>
        <family val="2"/>
      </rPr>
      <t>4to trimestre 2022</t>
    </r>
  </si>
  <si>
    <t xml:space="preserve">Realizar seguimiento al Plan estrategico de Tecnologias de la Información y las Comunicaciones PETI, </t>
  </si>
  <si>
    <t>Actualización del plan</t>
  </si>
  <si>
    <t>El Plan estrategico de Tecnologias de la Información y las Comunicaciones PETI, es un documento estructural que brinda herramientas para el desarrollo de las labores tanto de la Unidad como de la SDI, en lo transcurrido del primer trimestre de la vigencia 2022 no ha sufrido cambios, modificaciones o ampliaciones a la informacion disponible.</t>
  </si>
  <si>
    <t xml:space="preserve">En articulación con el contratista encargado de la implementación de la política de gobierno y seguridad digital de la UApA en el marco del MIPG, se realizó una actualización a la versión aprobada del PETI, para la debida revisión y validación de las partes correspondientes. </t>
  </si>
  <si>
    <t>1- Nueva Propuesta PETI</t>
  </si>
  <si>
    <t>Se proyectó ajuste al PETI de la vigencia 2022 y se presentó el 05/09/2022 a la Oficina Asesora de Planeación, para la aprobación por parte del Comité Institucional de Gestión y Desempeño, el cual se llevará a cabo durante el cuarto trimestre de 2022.</t>
  </si>
  <si>
    <t>Documento PETI actualizado</t>
  </si>
  <si>
    <t>Plan de Tratamiento de Riesgos de Seguridad y Privacidad de la Información</t>
  </si>
  <si>
    <t>Definir y establecer los instrumentos, lineamientos y estrategias para el levantamiento y etiquetado de los activos.</t>
  </si>
  <si>
    <t>Lineamientos de etiquetado de activos</t>
  </si>
  <si>
    <t>Según la Resolución 0067 por la cual se ajusta el Manual de Funciones y competencias de la UApA y, dando alcance a las funciones que se establecen para la Subdirección de Gestión Corporativa, la Subdirección de Información brindará apoyo y acompañamiento a la Subdirección de Gestión Corporativa para la realización de dichas actividades en las estaciones de trabajo (Computadores, Portátiles, TV y demás equipos tecnológicos) de la entidad, para que se adicionen en el inventario de activos.</t>
  </si>
  <si>
    <t xml:space="preserve">Durante el tercer trimestre se avanzó en la documentación de la primera versión del inventario de activos (DISPOSITIVOS) para la vigencia 2022. Dicho inventario propende por el control de los dispositivos tecnológicos que se manejan al interior de la Unidad, su número de serie, dependecia de ubicación y responsable. </t>
  </si>
  <si>
    <t>Inventario de activos 2022</t>
  </si>
  <si>
    <t xml:space="preserve">	Identificar y etiquetar los activos de la Unidad</t>
  </si>
  <si>
    <t>Total de activos etiquetados</t>
  </si>
  <si>
    <t>1- Inventario Equipos UApA</t>
  </si>
  <si>
    <t>Clasificar y valorar los activos.</t>
  </si>
  <si>
    <t>Matriz de activos de la UApA</t>
  </si>
  <si>
    <t>Realizar la identificación, valoración, tratamiento y control de los riesgos de seguridad de la información, (probabilidad de impacto) asociados a la pérdida de confidencialidad, integridad y disponibilidad.</t>
  </si>
  <si>
    <t>Informe de seguimiento del Plan Riesgos de la SDI</t>
  </si>
  <si>
    <t>Se realiza el plan de tratamiento de riesgos de seguridad y privacidad de la información para la UApA. El plan de tratamiento es la base para proceder a realizar correctamente al interior de la UApA la identificación, valoración, tratamiento y control de los riesgos de seguridad de la información, los cuales se verán reflejados en la matriz de riesgos institucional.</t>
  </si>
  <si>
    <t>1- PLAN DE TRATAMIENTO DE RIESGOS DE S.P.I UApA - Version 0</t>
  </si>
  <si>
    <t xml:space="preserve">Se realizó seguimiento  al plan de tratamiento de riesgos de S.P.I y se generaron dos informes de vulnerabilidades (Abril y Agosto); en el cual se evidencian las vulnerabilidades a las cuales ha estado expuesta la UApA, y como se han mitigado gracias a las políticas establicidades en la consola de administración de Microsoft 365 Security manejada en la entidad. </t>
  </si>
  <si>
    <t>Plan de tratamiento de riesgos de S.P.I  - Version 0
Informe de vulnerabilidades (Abril y Agosto)</t>
  </si>
  <si>
    <t>Realizar la identificación de las amenazas y vulnerabilidades.</t>
  </si>
  <si>
    <t>Se realizó el informe de vulnerabilidades, de acuerdo con las pautas y lineamientos del plan de tratamiento de riegos de seguridad y privacidad de la información y MSPI de la UApA.</t>
  </si>
  <si>
    <t>1- INFORME DE VULNERABILIDADES UApA - Versión 1</t>
  </si>
  <si>
    <t>Se generó un informe de vulnerabilidades en el mes de agosto, el cual de documenta de acuerdo con las novedades que se obtienen del informe trimestral que arroja la consola Microsoft 365 security, asi mismo sus actividades de protección y mitigación de riesgos y/o vulnerabilidades.</t>
  </si>
  <si>
    <t>Informe de vulnerabilidades agosto</t>
  </si>
  <si>
    <t>Estructurar y definir el Manual de protección de datos personales</t>
  </si>
  <si>
    <t>Manual de protección de datos personales</t>
  </si>
  <si>
    <t>En el mes de septiembre se estableció desarollar la estructura del manual de protección de datos personales, a partir del 4 trimestre de la vigencia 2022</t>
  </si>
  <si>
    <t>Realizar la definición del Plan de Continuidad de TI</t>
  </si>
  <si>
    <t>Plan de continuidad</t>
  </si>
  <si>
    <t>Se realizó la propuesta del plan de continuidad del negocio (BCP) para la UApA, el cual se presentará para la revisión y aprobación por parte del Comité Institucional de Gestión y Desempeño.</t>
  </si>
  <si>
    <t>1- PLAN DE CONTINUIDAD DEL NEGOCIO (BCP) UApA - Version 0</t>
  </si>
  <si>
    <t>En el mes de septiembre se adoptó en el marco del SIG el plan de continuidad del negocio a través de circular interna N° 31 de 2022 emitida por la Oficina de Planeación. Cabe resaltar que, de acuerdo con lo anterior, no se requiere la aprobación por parte del Comité Institucional de Gestión y Desempeño.</t>
  </si>
  <si>
    <t>Circular interna y plan adoptado</t>
  </si>
  <si>
    <t>Realizar la planeación, ejecución y seguimiento a los planes de Continuidad de TI</t>
  </si>
  <si>
    <t>Matriz vigencia 2023 del plan de continuidad</t>
  </si>
  <si>
    <t>Durante el 2do trimestre se avanzó en la construcción de la propuesta del plan de contrinuidad del negocio y de acuerdo con ello, se construirá la matriz del plan de continuidad.</t>
  </si>
  <si>
    <t>En el mes de septiembre se adoptó en el marco del SIG el plan de continuidad del negocio a través de circular interna N° 31 de 2022 emitida por la Oficina de Planeación; en este sentido se aclara que, no se realizarán seguimientos para lo que resta de la vigencia 2022 y que su implementación, seguimiento y evaluación se llevará a cabo a partir de la vigencia 2023. 
Por otro lado, se informa que la matriz establecida en el producto de la presente actividad no se desarrollará; sin embargo, en el plan de continuidad se establecieron las actividades requeridas para proximas vigencias.</t>
  </si>
  <si>
    <t>Plan de Seguridad y Privacidad de la Información</t>
  </si>
  <si>
    <t>Diagnóstico: Identificar el estado actual de la organización con respecto a los requerimientos del Modelo de Seguridad y Privacidad de la Información</t>
  </si>
  <si>
    <t>Herramienta de diagnostico</t>
  </si>
  <si>
    <t>Se gestionó la herramienta, donde se identifica el estado actual de la Unidad con respecto a los requerimientos del MSPI, se adjunta link del archivo como soporte https://alimentosparaaprender-my.sharepoint.com/:x:/g/personal/mrevelo_alimentosparaaprender_gov_co/EQSet5ixC9tBr8lNr8i3hJcBfFlGjegc_YxPRcnKOSk9hw?e=21240R</t>
  </si>
  <si>
    <t>Actividad cumplida en el primer trimestre 2022</t>
  </si>
  <si>
    <t>Procedimientos de Seguridad: Generar el plan de trabajo para la creación, formalización y divulgación de los procedimientos asociados a seguridad de la información relacionados en el MSPI y que apliquen a Alimentos para Aprender</t>
  </si>
  <si>
    <t>Documento plan con las actividades relacionadas a la creación de los procedimientos de seguridad de la información.</t>
  </si>
  <si>
    <t xml:space="preserve">Se generó el plan de trabajo donde se identifica y analiza los riesgos de seguridad de la información en cada uno de los procesos que conforman el Sistema Integrado de Gestión - SIG, con el fin de gestionarlos hacia la prevención o disminución de la probabilidad de ocurrencia de los riesgos identificados, la mitigación o disminución de las consecuencias producto de la materialización de los mismos, a través de la identificación de acciones que propendan por el fortalecimiento de los controles existentes y la estructuración de nuevos sistemas de control. </t>
  </si>
  <si>
    <t>De acuerdo con la estructura de la entidad, se definió no documentar procedimientos; sin embargo, se establecieron las actividades necesarias a través de lineamientos de seguridad de la información. Lo anterior, según el estado del arte arrojado por la herramienta de diagnóstico de seguridad y privacidad de la información UApA 2022</t>
  </si>
  <si>
    <t>Lineamientos de seguridad de la información</t>
  </si>
  <si>
    <t>Plan de Riesgos: Identificar los riesgos en la Unidad y generar el plan de tratamiento de Riesgos</t>
  </si>
  <si>
    <t>Documento plan de Riesgos</t>
  </si>
  <si>
    <t xml:space="preserve">Se generó el plan de riesgos donde se identifican y diseñan las acciones pertinentes que le permitirán a la UApA gestionar y/o tratar los riesgos de seguridad de la información identificados con el fin de disminuir la probabilidad de ocurrencia y el impacto que se puede generar. </t>
  </si>
  <si>
    <t>Eventos de vulnerabilidad: Realizar informes de eventos asociados al SGSI</t>
  </si>
  <si>
    <t>Informes de Vulnerabilidad</t>
  </si>
  <si>
    <t>Se generó el informe de vulnerabilidad en la fecha correspondiente (abril);por otro lado, se planteó realizar seguimiento a las vulnerabilidades cada 3 meses, el cual será entregado junto con el seguimiento que se realice sobre el plan de seguridad y privacidad de la información.</t>
  </si>
  <si>
    <t>Informe de vulnerabilidad</t>
  </si>
  <si>
    <t>Se generó el informe de vulnerabilidades correspondiente al mes de agosto de 2022</t>
  </si>
  <si>
    <t>Informe de vulnerabilidades agosto - Versión 0</t>
  </si>
  <si>
    <t>Plan de sensibilización y comunicación: Realizar mesas de trabajo con las diferentes subdirecciones, comunicación de los hallazgos de seguridad a los colaboradores y dependencias, actividades de sensibilización SGPI</t>
  </si>
  <si>
    <t>Actas de las mesas de trabajo, documento Plan de Sensibilización y comunicación</t>
  </si>
  <si>
    <t xml:space="preserve">Se realizaron capacitaciones dirigidas a todos los funcionarios de la Unidad, sobre seguridad digital; así mismo, se generó un informe con el detalle de las actividades realizadas y las evidencias. </t>
  </si>
  <si>
    <t xml:space="preserve">1- Informe capacitaciones Seguridad de la Información </t>
  </si>
  <si>
    <t>Actividad cumplida en el segundo trimestre 2022</t>
  </si>
  <si>
    <t>Gestión de Incidentes: Elaborar el procedimiento de gestión de incidentes de Seguridad</t>
  </si>
  <si>
    <t>Plan de Gestión de incidentes</t>
  </si>
  <si>
    <t>Se construyó el plan de gestión de incidentes y se planteó realizar un seguimiento trimestral a los nuevos posibles incidentes.</t>
  </si>
  <si>
    <t>1- PLAN GESTION DE INCIDENTES DE S.P.I UApA - Version 0</t>
  </si>
  <si>
    <t>Alta dirección: Proyectar para aprobación, la resolución donde se establece la política de seguridad y privacidad de la información de UApA</t>
  </si>
  <si>
    <t>Acto administrativo a través del cual se crea la resolución, donde se establece la PSPI</t>
  </si>
  <si>
    <r>
      <t xml:space="preserve">Se generó la respectiva Resolución 0279 del 11 de Julio del 2022 por la cual: </t>
    </r>
    <r>
      <rPr>
        <i/>
        <sz val="12"/>
        <color theme="1"/>
        <rFont val="Arial Narrow"/>
        <family val="2"/>
      </rPr>
      <t>"Por la cual se adopta la política de Seguridad y privacidad de la información y se definen los lineamientos frente a su uso y manejo”</t>
    </r>
  </si>
  <si>
    <t>1- Política de Seguridad y privacidad de la Información</t>
  </si>
  <si>
    <t>Plan de tratamiento de Datos: Realizar la recolección y revisión de bases de datos, así como también registro y actualización</t>
  </si>
  <si>
    <t>Bases de datos, Documento de revisión y actualizaciones de las bases de datos</t>
  </si>
  <si>
    <t>Se planteó la línea base de los lineamientos y tratamiento de datos personales.</t>
  </si>
  <si>
    <t>1- Lineamientos - Tratamiento de Datos Personales UApA - V. 140421</t>
  </si>
  <si>
    <t>De acuerdo con la información establecida en el documento para el análisis de bases de datos de la UApA, el cual se establece de manera anual, durante el tercer trimestre se llevó a cabo la correspondiente revisión pero no se generó documento de actualizaciones de las mismas, teniendo en cuenta que, no se presentaron novedades o modificaciones.</t>
  </si>
  <si>
    <t>Documento análisis bases de datos, lineamientos  y formato para tratamiento datos personales</t>
  </si>
  <si>
    <t>Gestión de Cambio: Elaborar el plan de gestión del cambio y cultura de seguridad y privacidad de la información</t>
  </si>
  <si>
    <t>Plan de Gestión del cambio y cultura de seguridad y privacidad de la Información</t>
  </si>
  <si>
    <t>Se elaboró el plan de gestión del cambio y cultura de seguridad y privacidad de la información.</t>
  </si>
  <si>
    <t>1- PLAN DE GESTIÓN DEL CAMBIO Y CULTURA 2022 UApA - Versión 0</t>
  </si>
  <si>
    <t xml:space="preserve">Requisitos legales: Construir la matriz de requisitos legales de seguridad de la información. </t>
  </si>
  <si>
    <t>Matriz de Requisitos Legales</t>
  </si>
  <si>
    <t>Se construyó la matriz de requisitos legales y se realizará  seguimiento a los nuevos lineamientos que se presenten en el campo de Administración Nacional.</t>
  </si>
  <si>
    <t>1- Matriz de Requisitos Legales S.I UApA 2022</t>
  </si>
  <si>
    <t>Mejora continua: Diseñar el plan de Mejoramiento Continuo</t>
  </si>
  <si>
    <t>Plan de Mejoramiento</t>
  </si>
  <si>
    <t xml:space="preserve">En el mes de agosto se documentó el plan de mejoramiento continuo, a través de cual se definen criterios genéricos para la mejora continua de la UApA, a partir de metodologías tales como: ejecución de acciones correctivas, preventivas o planes de trabajo. Lo anterior, como cumplimiento a los lineamientos estratégicos sobre los sistemas de información que requiere el modelo de seguridad y privacidad de la información (MSPI). </t>
  </si>
  <si>
    <t>Plan de mejoramiento continuo - Versión 0</t>
  </si>
  <si>
    <t xml:space="preserve">Evaluación de desempeño: Incluir en el alcance de la Auditoría interna, los avances del SGSI </t>
  </si>
  <si>
    <t xml:space="preserve">Documento con el plan de ejecución de auditorías del SGSI </t>
  </si>
  <si>
    <t>En el mes de septiembre se documentó el plan de ejecución de auditoría interna del Sistema de Gestión de la Seguridad de la Información en el marco de la norma Norma NTC-ISO/IEC 27001:2013 y en atención a los lineamientos estratégicos sobre los sistemas de información que requiere el modelo de seguridad y privacidad de la información (MSPI).</t>
  </si>
  <si>
    <t>Plan de ejecución de auditoría interna del SGSI</t>
  </si>
  <si>
    <t xml:space="preserve">Debido al cierre de la vigencia 2022, el informe de gestión integral financiera se elaborará en el mes de febrero de 2023 </t>
  </si>
  <si>
    <t>Durante el cuarto trimestre se realizaron 6 visitas a territorio en el marco del desarrollo de capacidades técnicas así: 2 del componente de alimentación saludable y sostenible, 1 del componente de calidad e inocuidad, 3 Conversatorio con las Autoridades indígenas en las regiones: caribe, orinoquía y andina.
Las visitas que se tenian programadas para los meses de noviembre y diciembre de 2022 fueron canceladas y no se realizaron por instrucción de la Subdirección General.</t>
  </si>
  <si>
    <t>Comités: listados de asistencia, actas.
Jornadas de cualificación: listados de asitencias, invitación, grabaciones.
Asistencias técnicas: links de grabación.
Conversatorios PAE Indígena virtuales: link de grabación, Listado de Asistencia, diseño de invitación.</t>
  </si>
  <si>
    <t>Informe de seguimiento con los reportes y trazabilidad del segundo, tercero y cuarto trimestre.
Correos electronicos de solicitud para habilitación de la plataforma Colombia Aprende. Envio de los ajustes con los nuevos lineamientos y logos definidos por el MEN para imagen institucional en los contenidos de los modulos del curso.</t>
  </si>
  <si>
    <t>Formato de Sistematización</t>
  </si>
  <si>
    <t>*Reporte PPDA</t>
  </si>
  <si>
    <t xml:space="preserve">Durante el IV trimestre se adelantaron los siguientes procesos: 
1. Proceso de contratación y disposición del software de mesa de ayuda.
2.Proceso de contratación de licencias de Microsoft  365.
3. Proceso de contratación de equipos tecnológicos, NAS, diademas USB, auriculares bluetooth, mouses inalámbricos, discos de estados solido, prorroga de servicio de impresión </t>
  </si>
  <si>
    <t>Se realizó el correspondiente seguimiento al plan de trabajo formulado con corte al mes de diciembre de 2022, para lograr los aspectos que la UApA debía implementar, para mejorar su calificación en la medición de desempeño institucional oficial a través del FURAG;así mismo,  se realizó la presentación al Comité Institucional de Gestión y Desempeño sobre los resultados alcanzados en la implementación del MIPG  durante la vigencia 2022.</t>
  </si>
  <si>
    <t>Durante el cuarto trimestre de 2022 se generaron 3 reportes de cobertura con la información reportada por las 96 ETC en el Sistema Integrado de Matrícula (SIMAT), de beneficiarios del Programa de Alimentación Escolar para diferentes categorías (ETC, zona, jornada y grupo poblacional).</t>
  </si>
  <si>
    <r>
      <rPr>
        <b/>
        <sz val="11"/>
        <color theme="1"/>
        <rFont val="Arial Narrow"/>
        <family val="2"/>
      </rPr>
      <t>Oficina de Planeación:</t>
    </r>
    <r>
      <rPr>
        <sz val="11"/>
        <color theme="1"/>
        <rFont val="Arial Narrow"/>
        <family val="2"/>
      </rPr>
      <t xml:space="preserve"> sobre la actividad de la fila 9 (Generar documentos para la focalización de beneficiarios para apoyar a las ETC en el ejercicio de priorización de sedes y grados), se realiza ajuste en la meta, productos y programación trimestral. 
</t>
    </r>
    <r>
      <rPr>
        <b/>
        <sz val="11"/>
        <color theme="1"/>
        <rFont val="Arial Narrow"/>
        <family val="2"/>
      </rPr>
      <t xml:space="preserve">
Subdirección de Fortalecimiento:</t>
    </r>
    <r>
      <rPr>
        <sz val="11"/>
        <color theme="1"/>
        <rFont val="Arial Narrow"/>
        <family val="2"/>
      </rPr>
      <t xml:space="preserve"> Sobre la actividad de la fila 25 (Desarrollar un encuentro regional para mejorar la implementación del PAE), se realiza ajuste en la fecha fin y la programación para su cumplimiento.
Las anteriores actualizaciones, cuentan con las respectivas justificaciones remitidas por las dependencias.</t>
    </r>
  </si>
  <si>
    <r>
      <rPr>
        <b/>
        <sz val="11"/>
        <color theme="1"/>
        <rFont val="Arial Narrow"/>
        <family val="2"/>
      </rPr>
      <t>Oficina de Comunicaciones:</t>
    </r>
    <r>
      <rPr>
        <sz val="11"/>
        <color theme="1"/>
        <rFont val="Arial Narrow"/>
        <family val="2"/>
      </rPr>
      <t xml:space="preserve"> Se elimina la actividad de la fila 13 ya que no se podrá dar cumplimiento con corte a diciembre de 2022, teniendo en cuenta que, en la etapa precontractual se recibieron varias cotizaciones con diferentes valores que no eran consistentes y no abarcaban todo lo que se requiere para  el diseño de la página web.</t>
    </r>
  </si>
  <si>
    <t xml:space="preserve">Diciembre </t>
  </si>
  <si>
    <r>
      <rPr>
        <b/>
        <sz val="11"/>
        <color rgb="FFFF0000"/>
        <rFont val="Arial Narrow"/>
        <family val="2"/>
      </rPr>
      <t>Se elimina la actividad</t>
    </r>
    <r>
      <rPr>
        <sz val="11"/>
        <color rgb="FFFF0000"/>
        <rFont val="Arial Narrow"/>
        <family val="2"/>
      </rPr>
      <t xml:space="preserve"> ya que no se podrá dar cumplimiento con corte a diciembre de 2022, teniendo en cuenta que, en la etapa precontractual se recibieron varias cotizaciones con diferentes valores que no eran consistentes y no abarcaban todo lo que se requiere para  el diseño de la página web.</t>
    </r>
  </si>
  <si>
    <t xml:space="preserve">Durante el cuarto trimestre se recepcionaron y dio respuesta oportuna y de calidad a 46 requerimientos, conceptos juridicos necesarios, peticiones, quejas, y demas. </t>
  </si>
  <si>
    <t xml:space="preserve">Durante el tercer trimestre se recepcionaron y dio respuesta oportuna y de calidad a 131 requerimientos, conceptos juridicos necesarios, peticiones, quejas, y demas. </t>
  </si>
  <si>
    <t>Informes mensuales de resultados</t>
  </si>
  <si>
    <r>
      <t xml:space="preserve">Para el cuarto trimestre se presentan dos informes los cuales reportan el avance en el proceso de verificación del cumplimiento de los componentes técnicos, financieros, contractuales, de cobertura y gestión social, para el contrato de la auditoria de la siguiente manera: 3 de agosto a 26 de noviembre, que contiene el seguimiento para los meses de </t>
    </r>
    <r>
      <rPr>
        <b/>
        <sz val="11"/>
        <color theme="1"/>
        <rFont val="Arial Narrow"/>
        <family val="2"/>
      </rPr>
      <t xml:space="preserve">octubre y noviembre </t>
    </r>
    <r>
      <rPr>
        <sz val="11"/>
        <color theme="1"/>
        <rFont val="Arial Narrow"/>
        <family val="2"/>
      </rPr>
      <t xml:space="preserve">del 2022 y el informe con corte a 30 de </t>
    </r>
    <r>
      <rPr>
        <b/>
        <sz val="11"/>
        <color theme="1"/>
        <rFont val="Arial Narrow"/>
        <family val="2"/>
      </rPr>
      <t>Diciembre</t>
    </r>
    <r>
      <rPr>
        <sz val="11"/>
        <color theme="1"/>
        <rFont val="Arial Narrow"/>
        <family val="2"/>
      </rPr>
      <t xml:space="preserve"> que da cuenta del mes en mención. Es importante indicar que, este último informe se encuentra en revisión por la supervisión del contrato.</t>
    </r>
  </si>
  <si>
    <r>
      <t xml:space="preserve">Se realizó el seguimiento a la ejecución del plan anual de adquisiciones durante el cuarto trimestre en donde se identifica lo siguiente:
</t>
    </r>
    <r>
      <rPr>
        <b/>
        <sz val="11"/>
        <color rgb="FF000000"/>
        <rFont val="Arial Narrow"/>
        <family val="2"/>
      </rPr>
      <t xml:space="preserve">Total líneas del plan anual de adquisiciones: Cincuenta y dos (52) </t>
    </r>
    <r>
      <rPr>
        <sz val="11"/>
        <color rgb="FF000000"/>
        <rFont val="Arial Narrow"/>
        <family val="2"/>
      </rPr>
      <t xml:space="preserve">
Líneas contratadas durante el primer trimestre: Veintitrés (23) 
Líneas contratadas durante el segundo trimestre: Diez (10) 
Líneas contratadas durante el tercer trimestre Dos (02)
Líneas contratadas durante el cuarto trimestre Diecisiete (17)
</t>
    </r>
    <r>
      <rPr>
        <b/>
        <sz val="11"/>
        <color rgb="FF000000"/>
        <rFont val="Arial Narrow"/>
        <family val="2"/>
      </rPr>
      <t>Total líneas contratadas con corte diciembre 31 de 2022: Cincuenta y dos (52)</t>
    </r>
  </si>
  <si>
    <t xml:space="preserve">Durante el cuarto trimestre por parte del equipo de la Subdirección de fortalecimiento, se realizó el análisis y desarrollo de los planes de fortalecimiento y acciones de mejora en 28 ETC en el marco de los resultados de la auditoria de la vigencia 2021.  </t>
  </si>
  <si>
    <t>Se garantizó la operación de los siguientes servicios de tecnologías de información y comunicaciones así:
1. Intranet:  se realizaron acciones de mantenimiento y actualización de la información, y cargue de nueva información referente a  talento Humano, seguridad en el trabajo y socializaciones nuevas funcionalidades ecosistema SiPAE.  
2- SAC: Se realizó apoyo a las nuevas actualizaciones del sistema, gestión y resolución de problemas técnicos de la herramienta. 
3. KACTUS: Se gestionaron los pagos de prestación de servicios SAAS, se agendaron y gestionaron las consultorías con relación a  la corrección de anomalías del sistema.</t>
  </si>
  <si>
    <t>Duarante el cuarto trimestre se adelantaron las siguientes actividades:
 1. Revisión de información con las diferentes dependencias con el fin de incluir información faltante y corrección de errores en los datos.
2. Inclusión de la nueva ETC La Estrella</t>
  </si>
  <si>
    <t>Se realizó la creación de una nueva carpeta por cada una de las ETC, con el fin de recopilar información de los 5 ejes de la Unidad.</t>
  </si>
  <si>
    <t>Capturas de imagen</t>
  </si>
  <si>
    <t xml:space="preserve">De acuerdo con los requisitos establecidos en la norma ISO 27001 y normativa vigente, durante el cuarto trimestre se avanzó en lo siguiente, para la implementación del Sistema de Seguridad de la Información en la UApA.
1. Se proyectó la propuesta de los siguientes documentos, los cuales se encuentran en revisión por parte del Subdirector de Información para las correspondientes observaciones y ajustes: Manual de procedimientos de protección de datos personales, Manual de políticas protección de Datos personales, Listado de software libre aprobado para uso interno de la unidad,  y Plan de seguridad y privacidad de la información 2023. 
2. Se proyectaron los siguientes documentos, lo cuales hacen parte del plan de seguridad y privacidad de la información para esta vigencia: Informe seguridad de la información plataforma WEB, Informe de Vulnerabilidades Noviembre, Ejercicio de simulación y respuesta a ataques cibernéticos - versión 0, Documento segunda actividad diciembre 2022, Informe capacitación seguridad digital UApA 2022.  
De acuerdo con las características y tamaño de los planes descritos, se consideró desde la Subdirección de Información que no es necesaria la aprobación por parte del Comité Institucional de Gestión y Desempeño y se contemplan como documentos de apoyo. </t>
  </si>
  <si>
    <t xml:space="preserve">En el marco del desarrollo de los requerimientos del Ecosistema de Información, se llevó a cabo el desarrollo  y puesta en producción el subsistema MiPAE, así como también la socialización de las nuevas funcionalidades con las 97 ETC del territorio nacional. 
Se realizó la prorroga de los contratos de desarrollo e interventoría para lograr completar  el desarrollo y puesta en producción de los requerimientos pendientes de la fase 2. </t>
  </si>
  <si>
    <t>1. Se realizó trasferencia de conocimiento de la plataforma de PAEstar al día.
2. Respecto a la actualización de información que se ha realizado constantemente en PAEstar al día, se realizó el cargue de los menús de 33 ETC, los cuales se revisaron junto con Banco Mundial.</t>
  </si>
  <si>
    <t>Se adjuntan los documentos, manuales, formatos y listados de asistencia de las actividades realizadas.</t>
  </si>
  <si>
    <t>Se realizaron y publicaron 11 notas técnicas así:
Sobre el componente de calidad e inocuidad: "Procesos de innovación en la operación del PAE", "En busca de una norma técnica para el PAE" y "Recomendaciones para la adquisición de menaje para el PAE: uso de materiales y vida útil". 
Sobre el componente de alimentación saludable: "Incorporación de acciones de información y comunicación en el PAE para la promoción de cultura alimentaria en el comedor escolar",  "Incorporación de estrategias para la prevención de deficiencias de micronutrientes en la operación PAE", “Modelo de alimentación Escolar en las ruralidades: avanzando a la pertinencia territorial” y “Gastronomía: integración de los saberes locales en el PAE”
Para el componente de PAE indígena y atención diferencial: "Proceso de diálogo en territorio para recopilar insumos frente a la incorporación del enfoque diferencial en comunidades negras, afrocolombianas, raizales y palenqueras (NARP) en el PAE" y la nota de "¿Cómo hago parte de una veeduría ciudadana en el PAE?".
Para el componente de costos se elaboraron las notas de "¿Cómo convivir con la inflación? ¡Todo un arte!" y "Costos de no calidad". 
Estas notas se encuentran publicadas en la página de la Unidad con acceso a todo el público; adicionalmente, se compartieron a los equipos PAE de las ETC.  https://www.alimentosparaaprender.gov.co/tema/notas-tecnicas-saci--uapa</t>
  </si>
  <si>
    <t>Durante el cuarto trimestre se realizaron 12  jornadas de cualificación en la ruta estándar de costos del PAE y 1 jornada de cualificación a las 96 ETC en el componenete de calidad e inocuidad relacionado con el tema de formato de proveedores.
Se realizó el tercer Comité Técnico de Calidad e Inocuidad en el PAE, en 2 jornadas los días 5 y 7 de diciembre con diferentes ETC en cada fecha, en los cuales se socializó el tema relacionado con los requisitos establecidos para la formulación e implementación de los planes de mejora en el marco del seguimiento y monitoreo de alertas relacionadas con calidad e inocuidad y ETA; contando con la asistencia de 173 participantes.
El 16 de diciembre se llevó a cabo el III Comité Técnico de Alimentación Saludable y sostenible con el objetivo de desarrollar un espacio de análisis integral enfocado al fortalecimiento de procesos que promuevan alimentación saludable y sostenible, en marco de la seguridad y soberanía alimentaria, en el PAE; se abordaron temas de seguridad alimentaria y nutricional, soberanía alimentaria y planeación del componente técnico en las intervenciones de emergencia por situación de sesastre natural y hambre cero, el espacio contó con la participación de 97 asistentes principalmente profesionales en nutrición y dietética de 36 de las 97 ETC convocadas.
Se realizaron conversatorios regionales presenciales y virtuales “PAE: una apuesta por el enfoque diferencial y pertinente para pueblos indígenas”: Virtuales: Región Amazonía 12 de octubre y Orinoquía 27 de octubre - presenciales: en la ciudad de  Medellin 7 de Octubre, Valledupar 14 de octubre y Amazonas en la ciudad de San José de Guaviare el 20 de octubre. Un total de 192 participantes. 
Asistecias técnicas: Se realizó 1 asistencia técnica en el componente de calidad e inocuidad. Se llevaron a cabo 9 asistencias técnicas a 8 ETC en temas de alimentación saludable y sostenible – Resolución 335 de 2021, atención PAE para pueblos indígenas en el marco de la Resolución 18858 de 2018, estructuración del componente alimentario en proyectos de alimentación escolar a ser financiados con recursos del Sistema General de Regalías.</t>
  </si>
  <si>
    <t xml:space="preserve">Teniendo en cuenta la nueva contingencia presentada por el ataque cibernético a la página web del INVIMA y que durante el transcurso del último trimestre de 2022 no ha sido posible la habilitación de la plataforma de cursos virtuales, desde la Unidad se iniciaron los tramites con el Ministerio de Educación con el fin de articularse con la plataforma  ¨Colombia Aprende¨. Paralelamente, y en conjunto con la Subdirección de Información de la Unidad se indagó sobre la posibilidad de cargar el curso en la plataforma que se tiene en conjunto con el Banco mundial para el sistema de información del PAE.
Una vez revisados los requisitos de software necesarios para cargar el curso tanto en la plataforma de Colombia Aprende como en la del Banco Mundial, se evidenció que no son compatibles los contenidos de los 5 módulos con los requisitos de estas plataformas. Adicionalmente, ninguna de las plataformas puede generar una certificación de aprobación del curso la cual es necesaria ya que el INVIMA certifica 40 horas por la participación de este.
En este sentido, es necesario continuar con la espera para el cargue del curso en la plataforma virtual del INVIMA, por lo que se proyecta su convocatoria e inicio para el primer semestre de 2023.
Por lo anterior, se actualizaron los contenidos del curso y se enviaron al INVIMA, especificamente lo relacionados con el modulo 1, teniendo en cuenta los nuevos ajustes en la línea de política actual y las apuestas de gobierno para el PAE.
Soportes de Seguimiento: Correos electronicos de solicitud para habilitación de la plataforma Colombia Aprende. Envio de los ajustes con los nuevos lineamientos y logos definidos por el MEN para imagen institucional en los contenidos de los modulos del curso.
</t>
  </si>
  <si>
    <t>Revisar con Jorge</t>
  </si>
  <si>
    <r>
      <t xml:space="preserve">Se  sistematizaron las fichas técnicas de los talleres con enfoque diferencial alimentario NARP aplicados en las siguientes Instituciones Educativas de Tadó, Choco: IE Nuestra señora de la Pobreza, Normal Superior, IE Agroecológica: y en la ETC Tumaco, Nariño  en las I. E Fátima Sede Maria Auxiliadora,  Institución Técnico Industrial Nacional – Sede Exporcol,  Institución Educativa Roberto Mario Bischoff Sede Tres Cruces,  a partir de una metodología participativa con padres de familia, CAE y docentes.
En marco del convenio establecido entre la Unidad de Alimentación Escolar y el Banco Mundial, se desarrolló el piloto de la primera fase de implementación del Modelo de Alimentación Escolar para las Ruralidades MAER, en el cual la Unidad definió 5 entidades territoriales certificadas con representatividad de cuatro regiones naturales de Colombia: Nariño y Chocó en representación de la región pacífica, Córdoba en representación del Caribe, Guainía en representación de la Amazonía y Orinoquía y Huila como representante de la región Andina. Resultado del desarrollo del pilotaje de esta primera fase, se obtiene un </t>
    </r>
    <r>
      <rPr>
        <b/>
        <sz val="11"/>
        <color theme="1"/>
        <rFont val="Arial Narrow"/>
        <family val="2"/>
      </rPr>
      <t>documento reporte</t>
    </r>
    <r>
      <rPr>
        <sz val="11"/>
        <color theme="1"/>
        <rFont val="Arial Narrow"/>
        <family val="2"/>
      </rPr>
      <t xml:space="preserve"> donde se describe el fortalecimiento de capacidades realizado a los equipos PAE de cada ETC, así como el acompañamiento y asistencia técnica personalizada a cada ETC durante el desarrollo de los procesos de la etapa de inicio y planeación operativa; además se consolidan las lecciones aprendidas y las recomendaciones para la mejora en el proceso de implementación del MAER.</t>
    </r>
  </si>
  <si>
    <t>Durante el cuarto trimestre se elaboró un informe requerido por la normatividad vigente, en materia de control interno así: Informe de seguimiento a PQRSD - julio a septiembre 2022</t>
  </si>
  <si>
    <t>Durante el cuarto trimestre se realizaron 6 reportes de rendición de la cuenta ante la CGR en el aplicativo SIRECI, así:
Rendición mensual correspondiente a los meses de octubre, noviembre y diciembre sobre obras inconclusas y gestión contractual.
Los acuses de aceptación de recibido y certificados de reporte se publicaron en el enlace de transparencia de la UApA, enlace de consulta: https://www.alimentosparaaprender.gov.co/tema/informes-de-gestion-evaluacion-y-auditoria/b-informe-de-rendicion-de-cuentas-ante-la-contraloria</t>
  </si>
  <si>
    <t xml:space="preserve">Durante el cuarto trimestre se realizaron 3 informes de auditoría interna relacionados con:
* Actividades del proceso de atención a grupos de valor - Comisiones (ETC)
* Actividades del proceso de atención al ciudadano.
* Actividades del proceso de transferencia de recursos a las ETC para la vigencia 2021.
Los informes se publicaron en el enlace de transparencia de la UApA. </t>
  </si>
  <si>
    <t>Durante la vigencia la Oficina de Control Interno no recibió planes de mejoramiento, para evaluar o hacer seguimiento.</t>
  </si>
  <si>
    <t>Informe PQRSD cuarto trimestre 2022</t>
  </si>
  <si>
    <t>Informes de auditoría</t>
  </si>
  <si>
    <t>Diagnóstico de accesibilidad</t>
  </si>
  <si>
    <t>Durante el cuarto trimestre se consolidó y validó la versión oficial del diagnóstico de accesibilidad de espacios físicos de atención al ciudadano.</t>
  </si>
  <si>
    <t>*Pantallazo programación mesas de trabajo
*Presentación
*Correos electrónicos
*Propuesta de matriz de riesgos de gestión y matriz de riesgos de corrupción</t>
  </si>
  <si>
    <r>
      <t xml:space="preserve">En atención a las actividades definidas en el plan de trabajo, para la implementación de la política de control interno durante el cuarto trimestre, se avanzó en lo siguiente:
- A través de mesas de trabajo con la Subdirección General, Subdirección Técnica de Gestión Corporativa y Oficina Jurídica, se llevó a cabo la revisión de los riesgos de gestión y de corrupción que tenían bajo su responsabilidad para realizar ajustes y así proyectar una propuesta de riesgos para la vigencia 2023, en estos espacios se dio a conocer la metodología general para la administracion del riesgo, para mejorar continuamente con la identificación de los mismos. Adicionalmente, a por medio de correo electrónico se solicitó a la Oficina de Comunicaciones, Oficina de Control Interno, Subdirección de Fortalecimiento y Subdirección de información llevar a cabo revisión de los riesgos que tenían establecidos en la vigencia 2022, para así mismo, realizar los ajustes que consideraran pertinentes.
- </t>
    </r>
    <r>
      <rPr>
        <sz val="11"/>
        <color rgb="FFFF0000"/>
        <rFont val="Arial Narrow"/>
        <family val="2"/>
      </rPr>
      <t>Se avanzó en la ejecución de la auditoría a</t>
    </r>
  </si>
  <si>
    <t>Con corte a 31 de diciembre de 2022, se evidencia celebracion de contratos con su respectiva  ejecución,  alineados a la programación del PAA; adicionalmente se evidencia que los contratos celebrados se encuentran publicados  en la plataforma SECOP II, en cumplimiento de los lineamientos.</t>
  </si>
  <si>
    <t>*Oficio de solicitud de ajustes por parte del AGN
*Oficio de respuesta entregando los ajustes solicitados</t>
  </si>
  <si>
    <t>El Archivo General de la Nación (AGN), mediante radicación del 24 de octubre de 2022 número 2-2022-10897 solicitó ajustes a la memoria descriptiva radicada por la Unidad, y mediante comunicación del 12 de diciembre de 2022 radicada con número 1-2022-12592 se entregaron los ajustes solicitados por el AGN.</t>
  </si>
  <si>
    <t>La actividad se culminará durante la vigencia 2023</t>
  </si>
  <si>
    <t>Acto de posesión</t>
  </si>
  <si>
    <t>Se realizó la vinculacion de 2 servidores públicos en las vacantes de Director General y Asesor.</t>
  </si>
  <si>
    <t>En el cuarto trimestre se verifica que la planta se encuentra provisita en un 98,33%</t>
  </si>
  <si>
    <t>Borrador Plan Estrategico de Talento Humano 2023</t>
  </si>
  <si>
    <t>Se realizó proyección del Plan Estrategico de Talento Humano para la vigencia 2023, en el cual se articularon los planes contemplados en el decreto 612 de 2018 como son: Plan Anual de Vacantes, Plan de Previsión de Recursos Humanos, Plan Institucional de Capacitación, Plan de Bienestar e Incentivos Institucionales, Plan de Trabajo Anual en Seguridad y Salud en el Trabajo</t>
  </si>
  <si>
    <t>Actividad ejecutada en trimestre anteriores</t>
  </si>
  <si>
    <t xml:space="preserve">Cetificaciones </t>
  </si>
  <si>
    <t>Durante el cuarto trimestre, cuatro (04) funcionarios realizaron el curso de lenguaje claro</t>
  </si>
  <si>
    <t>Durante el cuarto trimestre dos (02) funcionarios realizaron el curso de atención a poblaciones diversas</t>
  </si>
  <si>
    <t xml:space="preserve">Certificaciones </t>
  </si>
  <si>
    <t xml:space="preserve">Durante el cuarto trimestre tres (03) funcionarios realizaron el cursos de metodologías ágiles </t>
  </si>
  <si>
    <t>Durante el cuarto trimestre dos (02) funcionarios realizaron el cursos de analítica institucional</t>
  </si>
  <si>
    <t>37 servidores públicos de la UAPA disfrutaron el día de la familia en el cuarto trimestre</t>
  </si>
  <si>
    <t>Se realizaron actividades recreativas para los niños en la semana de receso escolar.</t>
  </si>
  <si>
    <t>Con el fin de reconocer la diversidad en la UApA se realizaron piezas comunicativas frente a la diveridad cultural, religiosa y deprotiva, la cual fue socializada por medio de correo electronico a todos los funcionarios.</t>
  </si>
  <si>
    <t>Actividad ejecutada en trimestres anteriores</t>
  </si>
  <si>
    <t>El día 2 de diciembre se desarrollo el informe de cierre de gestión y adicionalmente se llevó a cabo la celebracion de las novenas navideñas, las cuales se organizaron por las diferentes oficinas, los dias 16, 19, 20, 21, 22 y 23 de diciembre.</t>
  </si>
  <si>
    <t>La aplicación de la medición de clima se llevará a cabo en la vigencia 2023 dado que el 2022 es el primer año en el que la unidad funciona de manera presencial</t>
  </si>
  <si>
    <t>Conforme a su naturaleza, se anexa acta de fecha de sesión correspondiente al cuatro trimestre, de acuerdo con lo establecido en el art 9 de la resolucion 190 de agosto de 2021 de la UApA.</t>
  </si>
  <si>
    <t>Para el cuarto trimestre no se realizaron adquisiciones de elementos de SST.</t>
  </si>
  <si>
    <t xml:space="preserve">Durante el cuarto trimestre se adelantó lo siguiente: 
1. Se realizó 1 exámen de ingreso del personal que se vincula a la Unidad. 
2. se programaron 59 exámenes periódicos para este trimestre
</t>
  </si>
  <si>
    <t>Informe proveedor</t>
  </si>
  <si>
    <t>Guia adoptada</t>
  </si>
  <si>
    <t>Actos administrativos</t>
  </si>
  <si>
    <t>Matriz para la identifficación de peligros, valoración del riesgo y generación de controles</t>
  </si>
  <si>
    <t>Para este trimestre no fue posible realizarlo teniendo en cuenta que a la fecha aun esta pendiente la eleccion de los miembros del COPASST por parte de los trabajadores.</t>
  </si>
  <si>
    <t>Se hizo el plan de Salud y Seguridad en el Trabajo para la vigencia 2023 en el marco del plan estratégico de Talento Humano</t>
  </si>
  <si>
    <t>Se hizo el plan de Salud y Seguridad en el Trabajo para la vigencia 2023 en el marco del plan estratégico de Talento Humano, contempla la evaluación realizada por la ARL al  cumplimiento de los requisitos mínimos</t>
  </si>
  <si>
    <t>No se requieren cambios en la política formulada para el SG-SST</t>
  </si>
  <si>
    <t>No se requieren cambios en los objetivos formulados para el SG-SST</t>
  </si>
  <si>
    <t>Se hizo presentación con los avances del SG-SST en la vigencia 2022</t>
  </si>
  <si>
    <t>Documento borrador del Plan de prevencion, preparacion y respuesta de emergencias</t>
  </si>
  <si>
    <t>Matriz IPVRDC</t>
  </si>
  <si>
    <t>Se dotó y adecuó la sala amiga de la familia lactante</t>
  </si>
  <si>
    <t>No fue posible desarrollar la verificación de cumplimiento de requisitos de la implementación del SG-SST con la planificación del COPASST teniendo en cuenta que a la fecha esta pendiente la conformación del COPASST;</t>
  </si>
  <si>
    <t>De acuerdo con el informe enviado por el proveedor de examenes ocupacionales, se incluirá en el plan de trabajo anual para la vigencia 2023, el desarrolllo de los planes de vigilancia epidemeológica, con el fin de intervenir las recomendaciones dadas por el proveedor.</t>
  </si>
  <si>
    <t>No se reportaron accidentes graves y/o enfermedades laborales para investigación</t>
  </si>
  <si>
    <t>Durante el cuarto trimestre se registraron 3 ausentismos por causa médica en la matriz dispuesta para este fin</t>
  </si>
  <si>
    <t xml:space="preserve">En el marco del Sistema Integrado de Gestión se adoptó la guía GTH-G-01 para la identificacion de peligros, valoracion de riesgos y determinacion de controles, dando cumplimiento a lo establecido en la Resolucion N° 0312 de 2019, </t>
  </si>
  <si>
    <t>Conforme a las necesidades identificadas durante el cuarto trimestre, se coordinó el mantenimiento de las instalaciones de la Unidad, con el proveedor del arrendamiento.</t>
  </si>
  <si>
    <t>Durante el cuarto trimestre se continuó con la entrega de tapabocas los cuales se encuentran disponibles para el uso del personal que lo requiera en la recepción de la UApA.</t>
  </si>
  <si>
    <t>Mediante Resolución N° 0361 se convocó por 3ra vez a los funcionarios de la UApA, para la inscripcion para la eleccion de los representantes ante el COPASST por parte de los trabajadores.</t>
  </si>
  <si>
    <t>La asignación del responsable del SSST se incluyó en la propuesta del manual de SST.</t>
  </si>
  <si>
    <t>Propuesta de manual</t>
  </si>
  <si>
    <t>Se definieron mecanismos de comunicación del SSST en la propuesta del manual de SST.</t>
  </si>
  <si>
    <t>La acción se incluyó dentro de los estudios previos y por lo tanto en las minutas de los contratos el cumplimiento de las normas del SG-SST para todos los contratistas de la Unidad.</t>
  </si>
  <si>
    <t>Se adoptó la matriz IPVRDC mediante código GTH-F-26 y se levantaron los peligros y valoración de riesgos y generación de controles</t>
  </si>
  <si>
    <t>En el marco de lo establecido en el Decreto 612 de 2018, se realizaron ajustes al PETI para su presentación y aprobación por parte del Comité de Institucional de Gestión y Desempeño en el primer trimestre de 2023</t>
  </si>
  <si>
    <t>Documento PETI con ajustes</t>
  </si>
  <si>
    <t>Se generó un informe de vulnerabilidades en el mes de noviembre, el cual de documenta de acuerdo con las novedades que se obtienen del informe trimestral que arroja la consola Microsoft 365 security, así mismo sus actividades de protección y mitigación de riesgos y/o vulnerabilidades.</t>
  </si>
  <si>
    <t>INFORME DE VULNERABILIDADES NOVIEMBRE - Versión 0</t>
  </si>
  <si>
    <t>Avance descriptivo
4to trimestre 2022</t>
  </si>
  <si>
    <t xml:space="preserve">Durante el cuatro trimestre se continuó con la actualización y documentación del inventario de activos (DISPOSITIVOS). Dicho inventario se actualiza periódicamente por el área de infraestructura TI, así mismo, propende por el control de los dispositivos tecnológicos que se manejan al interior de la Unidad, su número de serie, dependencia de ubicación y responsable. </t>
  </si>
  <si>
    <t>Se construyó el manual de procedimientos de protección de datos personales y manual de políticas de tratamiento de datos personales en el mes de octubre, en los cuales se documentan los procedimientos y lineamientos para establecer la política de tratamiento de datos personales.</t>
  </si>
  <si>
    <t xml:space="preserve">Se realizó seguimiento  al plan de tratamiento de riesgos de S.P.I y se generó un informe de vulnerabilidades correspondiente al mes de Noviembre; en el cual se evidencian las vulnerabilidades a las cuales ha estado expuesta la UApA, y como se han mitigado gracias a las políticas estabilidades en la consola de administración de Microsoft 365 Security manejada en la entidad. </t>
  </si>
  <si>
    <t>Informes de vulnerabilidades Noviembre</t>
  </si>
  <si>
    <r>
      <rPr>
        <sz val="12"/>
        <rFont val="Arial Narrow"/>
        <family val="2"/>
      </rPr>
      <t xml:space="preserve">MANUAL DE PROCEDIMIENTOS DE PROTECCIÓN DE DATOS PERSONALES - Versión 0
</t>
    </r>
    <r>
      <rPr>
        <sz val="12"/>
        <color theme="1"/>
        <rFont val="Arial Narrow"/>
        <family val="2"/>
      </rPr>
      <t xml:space="preserve">
MANUAL DE POLÍTICAS DE TRATAMIENTO DE DATOS PERSONALES - Versión 0</t>
    </r>
  </si>
  <si>
    <r>
      <t xml:space="preserve">En el marco de la implementación de la política de defensa jurídica, durante el cuarto trimestre, se cargó al Sistema Único de Gestión e Información Litigiosa del Estado, las políticas de prevencion del daño antijuridico </t>
    </r>
    <r>
      <rPr>
        <sz val="11"/>
        <color rgb="FFFF0000"/>
        <rFont val="Arial Narrow"/>
        <family val="2"/>
      </rPr>
      <t>con el fin de dar cumplimiento a lo establecido en ...</t>
    </r>
  </si>
  <si>
    <t xml:space="preserve">Durante el cuarto trimestre, ningún funcionario realizó el curso. </t>
  </si>
  <si>
    <t>%CUMPLIMIENTO AVANCE ESPERADO DE LA ACTIVIDAD - 4to TRIMESTRE</t>
  </si>
  <si>
    <t>evidencia</t>
  </si>
  <si>
    <t>Estudios previos</t>
  </si>
  <si>
    <t>Durante el cuarto trimestre se realizaron ajustes sobre la propuesta del procedimiento de gestión del cambio para su consolidación.</t>
  </si>
  <si>
    <t>Presentacion</t>
  </si>
  <si>
    <t>Se envíó tarjeta de felicitacion a traves de correo electronico a los 11 funcionarios que cumplieron años durante el  cuarto trimestre.</t>
  </si>
  <si>
    <t>Se realizó feria de servicios por parte de la caja de compensacion, en los meses de octubre, noviembre y diciembre un día al mes, en donde se dió a conocer los beneficios a los que tiene acceso los funcionarios de la UApA. Adicionalmente por medio del correo electronico institucional se remitieron  las actividades programadas por la caja de compensacion Familiar para estos meses y a las que pueden acceder los servidores publicos de la Unidad.</t>
  </si>
  <si>
    <t>A través del contrato de arrendamiento de la UAPA, se realizó todo lo referente a mantenimiento e inspecciones de las instalaciones y mobiliario que se requieran.</t>
  </si>
  <si>
    <t>De acuerdo con la consolidacion de las recomendaciónes de los examenes medicos ocupacionales y los riesgos identificados en la matriz de identifcaccion de peligros y valoracion de riesgos, se tendran en cuenta para la construción del sistema de vigilancia epidemiologica y asi realizar la respectiva intervencion con cada uno de los programas que compónen el mismo</t>
  </si>
  <si>
    <t>De acuerdo con la consolidación de la informacion de los resultados de los examenes medico ocupacionales y la matriz de identificación de peligros, valoración del riesgo y generación de controles consolidada en el mes de noviembre, se llevará a cabo la costruccion del respectivo profesiograma durante la vigencia 2023.</t>
  </si>
  <si>
    <t>Correos de la informacion remitida a cada funcionario.</t>
  </si>
  <si>
    <t>Informe y fotografías</t>
  </si>
  <si>
    <t>Acta de comité de convivencia</t>
  </si>
  <si>
    <t>Plan de SST</t>
  </si>
  <si>
    <t>En el Comité Instucional de Gestióny Desempeño del mes de diciembre se presentó a la alta dirección el avance en la implementación de los requisitos mínimos del SG-SST los cuales a fecha 30 de septiembre tenían un avance del 66%</t>
  </si>
  <si>
    <t>En el marco de la implementación de la política de defensa jurídica, durante el cuarto trimestre, se cargó al Sistema Único de Gestión e Información Litigiosa del Estado, las políticas de prevencion del daño antijuridico; lo anterior, dando cumplimiento al capítulo 4. INFORMACIÓN LITIGIOSA DEL ESTADO. Sección 1. Sistema de información litigiosa del estado del Decreto 1069 de 2015.</t>
  </si>
  <si>
    <t>Durante el cuarto trimestre se realizaron 6 visitas a territorio en el marco del desarrollo de capacidades técnicas así: 2 del componente de alimentación saludable y sostenible, 1 del componente de calidad e inocuidad, 3 Conversatorio con las Autoridades indígenas en las regiones: caribe, orinoquía y andina.
Las visitas que se tenian programadas para los meses de noviembre y diciembre de 2022  no se llevaron a cabo, teniendo en cuenta que, se informó a la Subdirección que no habían recursos disponibles para asistir a territorio.</t>
  </si>
  <si>
    <t>VERSIÓN 5</t>
  </si>
  <si>
    <t xml:space="preserve">En atención a las actividades definidas en el plan de trabajo, para la implementación de la política de control interno durante el cuarto trimestre, se avanzó en lo siguiente:
- A través de mesas de trabajo con la Subdirección General, Subdirección Técnica de Gestión Corporativa y Oficina Jurídica, se llevó a cabo la revisión de los riesgos de gestión y de corrupción que tenían bajo su responsabilidad para realizar ajustes y así proyectar una propuesta de riesgos para la vigencia 2023, en estos espacios se dio a conocer la metodología general para la administracion del riesgo, para mejorar continuamente con la identificación de los mismos. Adicionalmente, a por medio de correo electrónico se solicitó a la Oficina de Comunicaciones, Oficina de Control Interno, Subdirección de Fortalecimiento y Subdirección de información llevar a cabo revisión de los riesgos que tenían establecidos en la vigencia 2022, para así mismo, realizar los ajustes que consideraran pertinentes.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</si>
</sst>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0.0%"/>
  </numFmts>
  <fonts count="38"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Narrow"/>
      <family val="2"/>
    </font>
    <font>
      <b/>
      <sz val="12"/>
      <color theme="1"/>
      <name val="Arial Narrow"/>
      <family val="2"/>
    </font>
    <font>
      <b/>
      <sz val="11"/>
      <color theme="1"/>
      <name val="Arial Narrow"/>
      <family val="2"/>
    </font>
    <font>
      <sz val="12"/>
      <color theme="1"/>
      <name val="Arial Narrow"/>
      <family val="2"/>
    </font>
    <font>
      <b/>
      <sz val="12"/>
      <color theme="0"/>
      <name val="Arial Narrow"/>
      <family val="2"/>
    </font>
    <font>
      <b/>
      <sz val="11"/>
      <color theme="0"/>
      <name val="Arial Narrow"/>
      <family val="2"/>
    </font>
    <font>
      <b/>
      <sz val="11"/>
      <name val="Arial Narrow"/>
      <family val="2"/>
    </font>
    <font>
      <sz val="12"/>
      <name val="Arial Narrow"/>
      <family val="2"/>
    </font>
    <font>
      <sz val="11"/>
      <name val="Arial Narrow"/>
      <family val="2"/>
    </font>
    <font>
      <sz val="12"/>
      <color theme="5" tint="-0.249977111117893"/>
      <name val="Arial Narrow"/>
      <family val="2"/>
    </font>
    <font>
      <b/>
      <sz val="12"/>
      <name val="Arial Narrow"/>
      <family val="2"/>
    </font>
    <font>
      <sz val="11"/>
      <color rgb="FF000000"/>
      <name val="Arial Narrow"/>
      <family val="2"/>
    </font>
    <font>
      <sz val="12"/>
      <color rgb="FFFF0000"/>
      <name val="Arial Narrow"/>
      <family val="2"/>
    </font>
    <font>
      <sz val="11"/>
      <color rgb="FFFF0000"/>
      <name val="Arial Narrow"/>
      <family val="2"/>
    </font>
    <font>
      <sz val="12"/>
      <color theme="5" tint="0.39997558519241921"/>
      <name val="Arial Narrow"/>
      <family val="2"/>
    </font>
    <font>
      <sz val="12"/>
      <color rgb="FFFFC000"/>
      <name val="Arial Narrow"/>
      <family val="2"/>
    </font>
    <font>
      <b/>
      <sz val="11"/>
      <color rgb="FF000000"/>
      <name val="Arial Narrow"/>
      <family val="2"/>
    </font>
    <font>
      <sz val="12"/>
      <color rgb="FF000000"/>
      <name val="Arial Narrow"/>
      <family val="2"/>
    </font>
    <font>
      <b/>
      <sz val="18"/>
      <color theme="1"/>
      <name val="Arial Narrow"/>
      <family val="2"/>
    </font>
    <font>
      <sz val="18"/>
      <color theme="1"/>
      <name val="Arial Narrow"/>
      <family val="2"/>
    </font>
    <font>
      <b/>
      <sz val="20"/>
      <name val="Arial Narrow"/>
      <family val="2"/>
    </font>
    <font>
      <b/>
      <sz val="14"/>
      <name val="Arial Narrow"/>
      <family val="2"/>
    </font>
    <font>
      <b/>
      <sz val="14"/>
      <color theme="0"/>
      <name val="Arial Narrow"/>
      <family val="2"/>
    </font>
    <font>
      <sz val="12"/>
      <color theme="0" tint="-0.499984740745262"/>
      <name val="Arial Narrow"/>
      <family val="2"/>
    </font>
    <font>
      <sz val="10"/>
      <name val="Arial"/>
      <family val="2"/>
    </font>
    <font>
      <sz val="11"/>
      <color rgb="FF000000"/>
      <name val="Calibri"/>
      <family val="2"/>
      <scheme val="minor"/>
    </font>
    <font>
      <u/>
      <sz val="11"/>
      <color theme="10"/>
      <name val="Arial Narrow"/>
      <family val="2"/>
    </font>
    <font>
      <b/>
      <sz val="22"/>
      <color theme="1"/>
      <name val="Arial Narrow"/>
      <family val="2"/>
    </font>
    <font>
      <sz val="14"/>
      <color theme="1"/>
      <name val="Arial Narrow"/>
      <family val="2"/>
    </font>
    <font>
      <i/>
      <sz val="12"/>
      <color theme="1"/>
      <name val="Arial Narrow"/>
      <family val="2"/>
    </font>
    <font>
      <b/>
      <sz val="11"/>
      <color rgb="FFFF0000"/>
      <name val="Arial Narrow"/>
      <family val="2"/>
    </font>
    <font>
      <b/>
      <sz val="11"/>
      <color theme="1"/>
      <name val="Calibri"/>
      <family val="2"/>
      <scheme val="minor"/>
    </font>
    <font>
      <b/>
      <sz val="14"/>
      <color theme="1"/>
      <name val="Arial Narrow"/>
      <family val="2"/>
    </font>
    <font>
      <b/>
      <sz val="16"/>
      <color theme="1"/>
      <name val="Arial Narrow"/>
      <family val="2"/>
    </font>
    <font>
      <b/>
      <sz val="12"/>
      <color theme="1"/>
      <name val="Calibri"/>
      <family val="2"/>
      <scheme val="minor"/>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rgb="FFC6EFBF"/>
        <bgColor indexed="64"/>
      </patternFill>
    </fill>
    <fill>
      <patternFill patternType="solid">
        <fgColor theme="7" tint="0.79998168889431442"/>
        <bgColor indexed="64"/>
      </patternFill>
    </fill>
    <fill>
      <patternFill patternType="solid">
        <fgColor rgb="FF5F6DEF"/>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8EA9DB"/>
        <bgColor indexed="64"/>
      </patternFill>
    </fill>
    <fill>
      <patternFill patternType="solid">
        <fgColor rgb="FF9F9DC3"/>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rgb="FFE8A7A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theme="0"/>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style="thin">
        <color indexed="64"/>
      </left>
      <right style="double">
        <color indexed="64"/>
      </right>
      <top/>
      <bottom style="double">
        <color indexed="64"/>
      </bottom>
      <diagonal/>
    </border>
    <border>
      <left/>
      <right style="double">
        <color indexed="64"/>
      </right>
      <top/>
      <bottom style="double">
        <color indexed="64"/>
      </bottom>
      <diagonal/>
    </border>
    <border>
      <left style="double">
        <color indexed="64"/>
      </left>
      <right style="double">
        <color indexed="64"/>
      </right>
      <top/>
      <bottom/>
      <diagonal/>
    </border>
    <border>
      <left style="thin">
        <color indexed="64"/>
      </left>
      <right/>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double">
        <color indexed="64"/>
      </top>
      <bottom/>
      <diagonal/>
    </border>
    <border>
      <left style="thin">
        <color rgb="FF000000"/>
      </left>
      <right style="thin">
        <color rgb="FF000000"/>
      </right>
      <top style="thin">
        <color rgb="FF000000"/>
      </top>
      <bottom style="thin">
        <color rgb="FF000000"/>
      </bottom>
      <diagonal/>
    </border>
    <border>
      <left style="double">
        <color indexed="64"/>
      </left>
      <right/>
      <top/>
      <bottom/>
      <diagonal/>
    </border>
    <border>
      <left style="double">
        <color indexed="64"/>
      </left>
      <right style="thin">
        <color rgb="FF000000"/>
      </right>
      <top/>
      <bottom style="double">
        <color indexed="64"/>
      </bottom>
      <diagonal/>
    </border>
    <border>
      <left style="double">
        <color indexed="64"/>
      </left>
      <right style="thin">
        <color rgb="FF000000"/>
      </right>
      <top style="double">
        <color indexed="64"/>
      </top>
      <bottom style="double">
        <color indexed="64"/>
      </bottom>
      <diagonal/>
    </border>
    <border>
      <left style="double">
        <color indexed="64"/>
      </left>
      <right/>
      <top style="double">
        <color indexed="64"/>
      </top>
      <bottom/>
      <diagonal/>
    </border>
    <border>
      <left style="thin">
        <color rgb="FF000000"/>
      </left>
      <right/>
      <top/>
      <bottom style="thin">
        <color rgb="FF000000"/>
      </bottom>
      <diagonal/>
    </border>
    <border>
      <left style="double">
        <color indexed="64"/>
      </left>
      <right style="thin">
        <color indexed="64"/>
      </right>
      <top style="thin">
        <color indexed="64"/>
      </top>
      <bottom style="double">
        <color indexed="64"/>
      </bottom>
      <diagonal/>
    </border>
  </borders>
  <cellStyleXfs count="300">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7" fillId="0" borderId="0"/>
    <xf numFmtId="0" fontId="28" fillId="0" borderId="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cellStyleXfs>
  <cellXfs count="432">
    <xf numFmtId="0" fontId="0" fillId="0" borderId="0" xfId="0"/>
    <xf numFmtId="0" fontId="3" fillId="0" borderId="0" xfId="0" applyFont="1"/>
    <xf numFmtId="0" fontId="5" fillId="4" borderId="0" xfId="0" applyFont="1" applyFill="1" applyAlignment="1">
      <alignment horizontal="center" vertical="center"/>
    </xf>
    <xf numFmtId="0" fontId="7" fillId="6" borderId="11" xfId="0" applyFont="1" applyFill="1" applyBorder="1" applyAlignment="1" applyProtection="1">
      <alignment horizontal="center" vertical="center" wrapText="1"/>
      <protection locked="0"/>
    </xf>
    <xf numFmtId="0" fontId="7" fillId="6" borderId="12" xfId="0" applyFont="1" applyFill="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protection locked="0"/>
    </xf>
    <xf numFmtId="0" fontId="8" fillId="6" borderId="12"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9" fontId="6" fillId="0" borderId="1" xfId="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0" fontId="10" fillId="9" borderId="1" xfId="0" applyFont="1" applyFill="1" applyBorder="1" applyAlignment="1">
      <alignment horizontal="justify" vertical="center" wrapText="1"/>
    </xf>
    <xf numFmtId="14" fontId="6" fillId="0" borderId="1" xfId="0" applyNumberFormat="1" applyFont="1" applyBorder="1" applyAlignment="1">
      <alignment horizontal="center" vertical="center"/>
    </xf>
    <xf numFmtId="0" fontId="10" fillId="9" borderId="1" xfId="0" applyFont="1" applyFill="1" applyBorder="1" applyAlignment="1">
      <alignment horizontal="center" vertical="center" wrapText="1"/>
    </xf>
    <xf numFmtId="0" fontId="6" fillId="9" borderId="1" xfId="0" applyFont="1" applyFill="1" applyBorder="1" applyAlignment="1">
      <alignment horizontal="justify" vertical="center"/>
    </xf>
    <xf numFmtId="0" fontId="6" fillId="0" borderId="1" xfId="0" applyFont="1" applyBorder="1" applyAlignment="1">
      <alignment horizontal="justify" vertical="center"/>
    </xf>
    <xf numFmtId="0" fontId="10" fillId="0" borderId="1" xfId="0" applyFont="1" applyBorder="1" applyAlignment="1">
      <alignment horizontal="justify" vertical="center" wrapText="1"/>
    </xf>
    <xf numFmtId="164" fontId="6" fillId="0" borderId="7" xfId="1" applyNumberFormat="1" applyFont="1" applyFill="1" applyBorder="1" applyAlignment="1">
      <alignment horizontal="justify" vertical="center" wrapText="1"/>
    </xf>
    <xf numFmtId="9" fontId="6" fillId="0" borderId="7" xfId="0" applyNumberFormat="1" applyFont="1" applyBorder="1" applyAlignment="1">
      <alignment horizontal="center" vertical="center" wrapText="1"/>
    </xf>
    <xf numFmtId="0" fontId="10" fillId="0" borderId="1" xfId="1" applyNumberFormat="1" applyFont="1" applyFill="1" applyBorder="1" applyAlignment="1">
      <alignment horizontal="center" vertical="center" wrapText="1"/>
    </xf>
    <xf numFmtId="164" fontId="6" fillId="0" borderId="1" xfId="1" applyNumberFormat="1" applyFont="1" applyFill="1" applyBorder="1" applyAlignment="1">
      <alignment horizontal="justify" vertical="center" wrapText="1"/>
    </xf>
    <xf numFmtId="9" fontId="6" fillId="0" borderId="7" xfId="1" applyFont="1" applyFill="1" applyBorder="1" applyAlignment="1">
      <alignment horizontal="center" vertical="center" wrapText="1"/>
    </xf>
    <xf numFmtId="0" fontId="6" fillId="0" borderId="1" xfId="0" applyFont="1" applyBorder="1" applyAlignment="1">
      <alignment vertical="center"/>
    </xf>
    <xf numFmtId="0" fontId="6" fillId="0" borderId="0" xfId="0" applyFont="1"/>
    <xf numFmtId="14" fontId="6" fillId="9" borderId="21" xfId="0" applyNumberFormat="1" applyFont="1" applyFill="1" applyBorder="1" applyAlignment="1" applyProtection="1">
      <alignment horizontal="center" vertical="center" wrapText="1"/>
      <protection hidden="1"/>
    </xf>
    <xf numFmtId="0" fontId="6" fillId="0" borderId="0" xfId="0" applyFont="1" applyAlignment="1">
      <alignment horizontal="center"/>
    </xf>
    <xf numFmtId="0" fontId="24" fillId="13" borderId="21" xfId="0" applyFont="1" applyFill="1" applyBorder="1" applyAlignment="1" applyProtection="1">
      <alignment horizontal="center" vertical="center" wrapText="1"/>
      <protection hidden="1"/>
    </xf>
    <xf numFmtId="0" fontId="24" fillId="11" borderId="7" xfId="0" applyFont="1" applyFill="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6" fillId="9" borderId="19" xfId="0" applyFont="1" applyFill="1" applyBorder="1" applyAlignment="1" applyProtection="1">
      <alignment horizontal="justify" vertical="center" wrapText="1"/>
      <protection hidden="1"/>
    </xf>
    <xf numFmtId="14" fontId="6" fillId="9" borderId="23" xfId="0" applyNumberFormat="1" applyFont="1" applyFill="1" applyBorder="1" applyAlignment="1" applyProtection="1">
      <alignment horizontal="center" vertical="center" wrapText="1"/>
      <protection hidden="1"/>
    </xf>
    <xf numFmtId="0" fontId="26" fillId="0" borderId="19" xfId="0" applyFont="1" applyBorder="1" applyAlignment="1">
      <alignment horizontal="justify" vertical="center" wrapText="1"/>
    </xf>
    <xf numFmtId="0" fontId="13" fillId="0" borderId="19" xfId="0" applyFont="1" applyBorder="1" applyAlignment="1" applyProtection="1">
      <alignment horizontal="center" vertical="center" wrapText="1"/>
      <protection hidden="1"/>
    </xf>
    <xf numFmtId="0" fontId="10" fillId="9" borderId="19" xfId="0" applyFont="1" applyFill="1" applyBorder="1" applyAlignment="1" applyProtection="1">
      <alignment horizontal="justify" vertical="center" wrapText="1"/>
      <protection hidden="1"/>
    </xf>
    <xf numFmtId="14" fontId="10" fillId="9" borderId="21" xfId="0" applyNumberFormat="1" applyFont="1" applyFill="1" applyBorder="1" applyAlignment="1" applyProtection="1">
      <alignment horizontal="center" vertical="center" wrapText="1"/>
      <protection hidden="1"/>
    </xf>
    <xf numFmtId="0" fontId="6" fillId="0" borderId="19" xfId="0" applyFont="1" applyBorder="1" applyAlignment="1">
      <alignment horizontal="justify" vertical="center" wrapText="1"/>
    </xf>
    <xf numFmtId="0" fontId="6" fillId="0" borderId="19" xfId="0" applyFont="1" applyBorder="1" applyAlignment="1">
      <alignment horizontal="justify" vertical="center"/>
    </xf>
    <xf numFmtId="14" fontId="6" fillId="9" borderId="20" xfId="0" applyNumberFormat="1" applyFont="1" applyFill="1" applyBorder="1" applyAlignment="1" applyProtection="1">
      <alignment horizontal="center" vertical="center" wrapText="1"/>
      <protection hidden="1"/>
    </xf>
    <xf numFmtId="14" fontId="6" fillId="9" borderId="19" xfId="0" applyNumberFormat="1" applyFont="1" applyFill="1" applyBorder="1" applyAlignment="1" applyProtection="1">
      <alignment horizontal="center" vertical="center" wrapText="1"/>
      <protection hidden="1"/>
    </xf>
    <xf numFmtId="0" fontId="6" fillId="0" borderId="25" xfId="0" applyFont="1" applyBorder="1" applyAlignment="1">
      <alignment vertical="center"/>
    </xf>
    <xf numFmtId="14" fontId="6" fillId="0" borderId="21" xfId="0" applyNumberFormat="1" applyFont="1" applyBorder="1" applyAlignment="1">
      <alignment horizontal="center" vertical="center"/>
    </xf>
    <xf numFmtId="14" fontId="6" fillId="0" borderId="26" xfId="0" applyNumberFormat="1" applyFont="1" applyBorder="1" applyAlignment="1">
      <alignment horizontal="center" vertical="center"/>
    </xf>
    <xf numFmtId="14" fontId="6" fillId="0" borderId="19" xfId="0" applyNumberFormat="1" applyFont="1" applyBorder="1" applyAlignment="1">
      <alignment horizontal="center" vertical="center"/>
    </xf>
    <xf numFmtId="14" fontId="6" fillId="0" borderId="28" xfId="0" applyNumberFormat="1" applyFont="1" applyBorder="1" applyAlignment="1">
      <alignment horizontal="center" vertical="center"/>
    </xf>
    <xf numFmtId="0" fontId="6" fillId="0" borderId="29" xfId="0" applyFont="1" applyBorder="1" applyAlignment="1">
      <alignment vertical="center"/>
    </xf>
    <xf numFmtId="0" fontId="6" fillId="0" borderId="18" xfId="0" applyFont="1" applyBorder="1" applyAlignment="1">
      <alignment vertical="center"/>
    </xf>
    <xf numFmtId="0" fontId="6" fillId="0" borderId="30" xfId="0" applyFont="1" applyBorder="1" applyAlignment="1">
      <alignment vertical="center"/>
    </xf>
    <xf numFmtId="0" fontId="6" fillId="0" borderId="19" xfId="0" applyFont="1" applyBorder="1" applyAlignment="1">
      <alignment vertical="center"/>
    </xf>
    <xf numFmtId="0" fontId="6" fillId="0" borderId="19" xfId="0" applyFont="1" applyBorder="1" applyAlignment="1">
      <alignment wrapText="1"/>
    </xf>
    <xf numFmtId="0" fontId="6" fillId="0" borderId="20" xfId="0" applyFont="1" applyBorder="1" applyAlignment="1">
      <alignment horizontal="justify" vertical="center" wrapText="1"/>
    </xf>
    <xf numFmtId="0" fontId="6" fillId="0" borderId="19" xfId="0" applyFont="1" applyBorder="1" applyAlignment="1">
      <alignment vertical="center" wrapText="1"/>
    </xf>
    <xf numFmtId="0" fontId="6" fillId="0" borderId="19" xfId="0" applyFont="1" applyBorder="1"/>
    <xf numFmtId="0" fontId="6" fillId="0" borderId="22" xfId="0" applyFont="1" applyBorder="1" applyAlignment="1">
      <alignment horizontal="justify" vertical="center" wrapText="1"/>
    </xf>
    <xf numFmtId="0" fontId="24" fillId="11" borderId="19" xfId="0" applyFont="1" applyFill="1" applyBorder="1" applyAlignment="1" applyProtection="1">
      <alignment horizontal="center" vertical="center" wrapText="1"/>
      <protection hidden="1"/>
    </xf>
    <xf numFmtId="9" fontId="7" fillId="14" borderId="1" xfId="1" applyFont="1" applyFill="1" applyBorder="1" applyAlignment="1">
      <alignment horizontal="center" vertical="center" wrapText="1"/>
    </xf>
    <xf numFmtId="0" fontId="9" fillId="3" borderId="8"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6" fillId="9" borderId="20" xfId="0" applyFont="1" applyFill="1" applyBorder="1" applyAlignment="1" applyProtection="1">
      <alignment horizontal="center" vertical="center" wrapText="1"/>
      <protection hidden="1"/>
    </xf>
    <xf numFmtId="0" fontId="6" fillId="0" borderId="31" xfId="0" applyFont="1" applyBorder="1" applyAlignment="1">
      <alignment horizontal="justify" vertical="center" wrapText="1"/>
    </xf>
    <xf numFmtId="0" fontId="6" fillId="0" borderId="21" xfId="0" applyFont="1" applyBorder="1" applyAlignment="1">
      <alignment horizontal="justify" vertical="center" wrapText="1"/>
    </xf>
    <xf numFmtId="0" fontId="6" fillId="0" borderId="1" xfId="0" applyFont="1" applyBorder="1" applyAlignment="1">
      <alignment horizontal="justify" vertical="center" wrapText="1"/>
    </xf>
    <xf numFmtId="0" fontId="24" fillId="11" borderId="2" xfId="0" applyFont="1" applyFill="1" applyBorder="1" applyAlignment="1" applyProtection="1">
      <alignment horizontal="center" vertical="center" wrapText="1"/>
      <protection hidden="1"/>
    </xf>
    <xf numFmtId="0" fontId="6" fillId="0" borderId="16" xfId="0" applyFont="1" applyBorder="1" applyAlignment="1">
      <alignment horizontal="justify" vertical="center" wrapText="1"/>
    </xf>
    <xf numFmtId="0" fontId="6" fillId="0" borderId="0" xfId="0" applyFont="1" applyAlignment="1">
      <alignment horizontal="justify" vertical="center"/>
    </xf>
    <xf numFmtId="0" fontId="20" fillId="0" borderId="25" xfId="0" applyFont="1" applyBorder="1" applyAlignment="1">
      <alignment vertical="center"/>
    </xf>
    <xf numFmtId="14" fontId="20" fillId="0" borderId="19" xfId="0" applyNumberFormat="1" applyFont="1" applyBorder="1" applyAlignment="1">
      <alignment horizontal="center" vertical="center"/>
    </xf>
    <xf numFmtId="14" fontId="20" fillId="0" borderId="28" xfId="0" applyNumberFormat="1" applyFont="1" applyBorder="1" applyAlignment="1">
      <alignment horizontal="center" vertical="center"/>
    </xf>
    <xf numFmtId="0" fontId="20" fillId="0" borderId="18" xfId="0" applyFont="1" applyBorder="1" applyAlignment="1">
      <alignment vertical="center"/>
    </xf>
    <xf numFmtId="14" fontId="20" fillId="0" borderId="21" xfId="0" applyNumberFormat="1" applyFont="1" applyBorder="1" applyAlignment="1">
      <alignment horizontal="center" vertical="center"/>
    </xf>
    <xf numFmtId="14" fontId="20" fillId="0" borderId="26" xfId="0" applyNumberFormat="1" applyFont="1" applyBorder="1" applyAlignment="1">
      <alignment horizontal="center" vertical="center"/>
    </xf>
    <xf numFmtId="0" fontId="6" fillId="0" borderId="27" xfId="0" applyFont="1" applyBorder="1" applyAlignment="1">
      <alignment horizontal="justify" vertical="center" wrapText="1"/>
    </xf>
    <xf numFmtId="0" fontId="6" fillId="0" borderId="24" xfId="0" applyFont="1" applyBorder="1" applyAlignment="1">
      <alignment horizontal="center" vertical="center"/>
    </xf>
    <xf numFmtId="0" fontId="20" fillId="0" borderId="24" xfId="0" applyFont="1" applyBorder="1" applyAlignment="1">
      <alignment horizontal="center" vertical="center"/>
    </xf>
    <xf numFmtId="0" fontId="6" fillId="0" borderId="21" xfId="0" applyFont="1" applyBorder="1" applyAlignment="1">
      <alignment horizontal="center" vertical="center"/>
    </xf>
    <xf numFmtId="0" fontId="20" fillId="0" borderId="19" xfId="0" applyFont="1" applyBorder="1" applyAlignment="1">
      <alignment horizontal="center" vertical="center"/>
    </xf>
    <xf numFmtId="0" fontId="6" fillId="0" borderId="19" xfId="0" applyFont="1" applyBorder="1" applyAlignment="1">
      <alignment horizontal="center" vertical="center"/>
    </xf>
    <xf numFmtId="0" fontId="20" fillId="0" borderId="21" xfId="0" applyFont="1" applyBorder="1" applyAlignment="1">
      <alignment horizontal="center" vertical="center"/>
    </xf>
    <xf numFmtId="0" fontId="20" fillId="0" borderId="25" xfId="0" applyFont="1" applyBorder="1" applyAlignment="1">
      <alignment horizontal="justify" vertical="center" wrapText="1"/>
    </xf>
    <xf numFmtId="0" fontId="20" fillId="0" borderId="0" xfId="0" applyFont="1" applyAlignment="1">
      <alignment horizontal="justify" vertical="center"/>
    </xf>
    <xf numFmtId="0" fontId="6" fillId="0" borderId="25" xfId="0" applyFont="1" applyBorder="1" applyAlignment="1">
      <alignment horizontal="justify" vertical="center" wrapText="1"/>
    </xf>
    <xf numFmtId="0" fontId="6" fillId="0" borderId="29" xfId="0" applyFont="1" applyBorder="1" applyAlignment="1">
      <alignment horizontal="justify" vertical="center" wrapText="1"/>
    </xf>
    <xf numFmtId="0" fontId="20" fillId="0" borderId="32" xfId="0" applyFont="1" applyBorder="1" applyAlignment="1">
      <alignment horizontal="justify" vertical="center" wrapText="1"/>
    </xf>
    <xf numFmtId="0" fontId="20" fillId="0" borderId="1" xfId="0" applyFont="1" applyBorder="1" applyAlignment="1">
      <alignment horizontal="justify" vertical="center" wrapText="1"/>
    </xf>
    <xf numFmtId="0" fontId="6" fillId="0" borderId="23" xfId="0" applyFont="1" applyBorder="1" applyAlignment="1">
      <alignment horizontal="justify" vertical="center" wrapText="1"/>
    </xf>
    <xf numFmtId="0" fontId="26" fillId="0" borderId="22" xfId="0" applyFont="1" applyBorder="1" applyAlignment="1">
      <alignment horizontal="justify" vertical="center" wrapText="1"/>
    </xf>
    <xf numFmtId="0" fontId="26" fillId="0" borderId="21" xfId="0" applyFont="1" applyBorder="1" applyAlignment="1">
      <alignment horizontal="justify" vertical="center" wrapText="1"/>
    </xf>
    <xf numFmtId="14" fontId="6" fillId="9" borderId="16" xfId="0" applyNumberFormat="1" applyFont="1" applyFill="1" applyBorder="1" applyAlignment="1" applyProtection="1">
      <alignment horizontal="center" vertical="center" wrapText="1"/>
      <protection hidden="1"/>
    </xf>
    <xf numFmtId="0" fontId="6" fillId="0" borderId="18" xfId="0" applyFont="1" applyBorder="1" applyAlignment="1">
      <alignment horizontal="justify" vertical="center" wrapText="1"/>
    </xf>
    <xf numFmtId="0" fontId="6" fillId="0" borderId="30" xfId="0" applyFont="1" applyBorder="1" applyAlignment="1">
      <alignment horizontal="justify" vertical="center" wrapText="1"/>
    </xf>
    <xf numFmtId="0" fontId="6" fillId="9" borderId="16" xfId="0" applyFont="1" applyFill="1" applyBorder="1" applyAlignment="1" applyProtection="1">
      <alignment horizontal="justify" vertical="center" wrapText="1"/>
      <protection hidden="1"/>
    </xf>
    <xf numFmtId="14" fontId="6" fillId="0" borderId="23" xfId="0" applyNumberFormat="1" applyFont="1" applyBorder="1" applyAlignment="1">
      <alignment horizontal="center" vertical="center"/>
    </xf>
    <xf numFmtId="0" fontId="6" fillId="9" borderId="19" xfId="0" applyFont="1" applyFill="1" applyBorder="1" applyAlignment="1">
      <alignment horizontal="justify" vertical="center" wrapText="1"/>
    </xf>
    <xf numFmtId="0" fontId="6" fillId="9" borderId="19" xfId="0" applyFont="1" applyFill="1" applyBorder="1" applyAlignment="1">
      <alignment horizontal="justify" vertical="center"/>
    </xf>
    <xf numFmtId="9" fontId="3" fillId="0" borderId="1" xfId="1" applyFont="1" applyFill="1" applyBorder="1" applyAlignment="1">
      <alignment horizontal="center" vertical="center"/>
    </xf>
    <xf numFmtId="0" fontId="11" fillId="0" borderId="8" xfId="2" applyFont="1" applyFill="1" applyBorder="1" applyAlignment="1">
      <alignment horizontal="justify" vertical="center"/>
    </xf>
    <xf numFmtId="0" fontId="11" fillId="0" borderId="1" xfId="2" applyFont="1" applyFill="1" applyBorder="1" applyAlignment="1">
      <alignment horizontal="center" vertical="center"/>
    </xf>
    <xf numFmtId="9" fontId="3" fillId="0" borderId="1" xfId="1" applyFont="1" applyFill="1" applyBorder="1" applyAlignment="1">
      <alignment horizontal="justify" vertical="center"/>
    </xf>
    <xf numFmtId="9" fontId="3" fillId="0" borderId="7" xfId="1" applyFont="1" applyFill="1" applyBorder="1" applyAlignment="1">
      <alignment horizontal="center" vertical="center"/>
    </xf>
    <xf numFmtId="0" fontId="29" fillId="0" borderId="2" xfId="2" applyFont="1" applyFill="1" applyBorder="1" applyAlignment="1">
      <alignment horizontal="center" vertical="center" wrapText="1"/>
    </xf>
    <xf numFmtId="0" fontId="11" fillId="0" borderId="7" xfId="2" applyFont="1" applyFill="1" applyBorder="1" applyAlignment="1">
      <alignment horizontal="justify" vertical="center" wrapText="1"/>
    </xf>
    <xf numFmtId="0" fontId="29" fillId="0" borderId="8" xfId="2" applyFont="1" applyFill="1" applyBorder="1" applyAlignment="1">
      <alignment horizontal="center" vertical="center" wrapText="1"/>
    </xf>
    <xf numFmtId="9" fontId="11" fillId="0" borderId="1" xfId="2" applyNumberFormat="1" applyFont="1" applyFill="1" applyBorder="1" applyAlignment="1">
      <alignment horizontal="center" vertical="center" wrapText="1"/>
    </xf>
    <xf numFmtId="0" fontId="11" fillId="0" borderId="1" xfId="2" applyFont="1" applyFill="1" applyBorder="1" applyAlignment="1">
      <alignment horizontal="justify" vertical="center" wrapText="1"/>
    </xf>
    <xf numFmtId="0" fontId="11" fillId="0" borderId="8" xfId="2" applyFont="1" applyFill="1" applyBorder="1" applyAlignment="1">
      <alignment horizontal="left" vertical="center" wrapText="1"/>
    </xf>
    <xf numFmtId="0" fontId="11" fillId="0" borderId="1"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2" fillId="0" borderId="1" xfId="1" applyNumberFormat="1" applyFont="1" applyFill="1" applyBorder="1" applyAlignment="1">
      <alignment horizontal="center" vertical="center" wrapText="1"/>
    </xf>
    <xf numFmtId="0" fontId="5"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0" xfId="0" applyFont="1" applyBorder="1" applyAlignment="1">
      <alignment horizontal="justify" vertical="center" wrapText="1"/>
    </xf>
    <xf numFmtId="0" fontId="3"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xf>
    <xf numFmtId="0" fontId="3" fillId="0" borderId="0" xfId="0" applyFont="1" applyAlignment="1">
      <alignment horizontal="center"/>
    </xf>
    <xf numFmtId="0" fontId="6" fillId="0" borderId="1" xfId="0" applyFont="1" applyBorder="1" applyAlignment="1">
      <alignment horizontal="center" vertical="center"/>
    </xf>
    <xf numFmtId="0" fontId="6" fillId="9" borderId="7" xfId="0" applyFont="1" applyFill="1" applyBorder="1" applyAlignment="1">
      <alignment horizontal="justify"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7"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1" xfId="0" applyFont="1" applyBorder="1" applyAlignment="1">
      <alignment horizontal="center" vertical="center" wrapText="1"/>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14" fontId="6" fillId="0" borderId="19" xfId="0" applyNumberFormat="1" applyFont="1" applyBorder="1" applyAlignment="1" applyProtection="1">
      <alignment horizontal="center" vertical="center" wrapText="1"/>
      <protection hidden="1"/>
    </xf>
    <xf numFmtId="0" fontId="6" fillId="0" borderId="21" xfId="0" applyFont="1" applyBorder="1" applyAlignment="1">
      <alignment horizontal="center" vertical="center" wrapText="1"/>
    </xf>
    <xf numFmtId="14" fontId="6" fillId="0" borderId="1" xfId="0" applyNumberFormat="1" applyFont="1" applyBorder="1" applyAlignment="1">
      <alignment horizontal="center" vertical="center" wrapText="1"/>
    </xf>
    <xf numFmtId="14"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3" fillId="0" borderId="8" xfId="0" applyFont="1" applyBorder="1" applyAlignment="1">
      <alignment horizontal="justify" vertical="center" wrapText="1"/>
    </xf>
    <xf numFmtId="0" fontId="3" fillId="0" borderId="0" xfId="0" applyFont="1" applyAlignment="1">
      <alignment horizontal="justify" vertical="center" wrapText="1"/>
    </xf>
    <xf numFmtId="9" fontId="6" fillId="0" borderId="1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0" fontId="3" fillId="0" borderId="1" xfId="0" applyFont="1" applyBorder="1"/>
    <xf numFmtId="0" fontId="11" fillId="0" borderId="1" xfId="0" applyFont="1" applyBorder="1" applyAlignment="1">
      <alignment horizontal="justify" vertical="center" wrapText="1"/>
    </xf>
    <xf numFmtId="9" fontId="3" fillId="0" borderId="1" xfId="0" applyNumberFormat="1" applyFont="1" applyBorder="1" applyAlignment="1">
      <alignment horizontal="center" vertical="center" wrapText="1"/>
    </xf>
    <xf numFmtId="0" fontId="12" fillId="0" borderId="11" xfId="0" applyFont="1" applyBorder="1" applyAlignment="1">
      <alignment horizontal="center" vertical="center" wrapText="1"/>
    </xf>
    <xf numFmtId="0" fontId="12" fillId="0" borderId="1" xfId="0" applyFont="1" applyBorder="1" applyAlignment="1">
      <alignment horizontal="justify" vertical="center" wrapText="1"/>
    </xf>
    <xf numFmtId="0" fontId="3" fillId="0" borderId="8" xfId="0" applyFont="1" applyBorder="1" applyAlignment="1">
      <alignment vertical="center" wrapText="1"/>
    </xf>
    <xf numFmtId="0" fontId="3" fillId="0" borderId="1" xfId="0" applyFont="1" applyBorder="1" applyAlignment="1">
      <alignment vertical="center" wrapText="1"/>
    </xf>
    <xf numFmtId="0" fontId="3" fillId="0" borderId="8" xfId="0" applyFont="1" applyBorder="1" applyAlignment="1">
      <alignment horizontal="justify" vertical="center"/>
    </xf>
    <xf numFmtId="0" fontId="3" fillId="0" borderId="1" xfId="0" applyFont="1" applyBorder="1" applyAlignment="1">
      <alignment horizontal="justify" vertical="center"/>
    </xf>
    <xf numFmtId="9" fontId="3" fillId="0" borderId="1" xfId="0" applyNumberFormat="1" applyFont="1" applyBorder="1" applyAlignment="1">
      <alignment horizontal="center" vertical="center"/>
    </xf>
    <xf numFmtId="11" fontId="11" fillId="0" borderId="1" xfId="0" applyNumberFormat="1" applyFont="1" applyBorder="1" applyAlignment="1">
      <alignment horizontal="justify" vertical="center" wrapText="1"/>
    </xf>
    <xf numFmtId="0" fontId="14" fillId="0" borderId="1" xfId="0" applyFont="1" applyBorder="1" applyAlignment="1">
      <alignment horizontal="justify" vertical="center"/>
    </xf>
    <xf numFmtId="0" fontId="14" fillId="0" borderId="8" xfId="0" applyFont="1" applyBorder="1" applyAlignment="1">
      <alignment horizontal="justify" vertical="center" wrapText="1"/>
    </xf>
    <xf numFmtId="9" fontId="6" fillId="0" borderId="1" xfId="0" applyNumberFormat="1" applyFont="1" applyBorder="1" applyAlignment="1">
      <alignment horizontal="center" vertical="center"/>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xf numFmtId="0" fontId="3" fillId="0" borderId="8" xfId="0" applyFont="1" applyBorder="1"/>
    <xf numFmtId="9" fontId="31" fillId="0" borderId="13" xfId="1" applyFont="1" applyBorder="1" applyAlignment="1">
      <alignment horizontal="center" vertical="center"/>
    </xf>
    <xf numFmtId="0" fontId="11" fillId="0" borderId="8" xfId="0" applyFont="1" applyBorder="1" applyAlignment="1">
      <alignment horizontal="justify" vertical="center" wrapText="1"/>
    </xf>
    <xf numFmtId="0" fontId="11"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7" xfId="0" applyFont="1" applyBorder="1" applyAlignment="1">
      <alignment horizontal="justify" vertical="center" wrapText="1"/>
    </xf>
    <xf numFmtId="0" fontId="3" fillId="0" borderId="2" xfId="0" applyFont="1" applyBorder="1" applyAlignment="1">
      <alignment horizontal="justify" vertical="center" wrapText="1"/>
    </xf>
    <xf numFmtId="0" fontId="14" fillId="0" borderId="8" xfId="0" applyFont="1" applyBorder="1" applyAlignment="1">
      <alignment horizontal="center" vertical="center"/>
    </xf>
    <xf numFmtId="0" fontId="14" fillId="0" borderId="1" xfId="0" applyFont="1" applyBorder="1" applyAlignment="1">
      <alignment horizontal="center" vertical="center"/>
    </xf>
    <xf numFmtId="3" fontId="10"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11" fillId="0" borderId="8" xfId="0" applyFont="1" applyBorder="1" applyAlignment="1">
      <alignment horizontal="center" vertical="center" wrapText="1"/>
    </xf>
    <xf numFmtId="0" fontId="3" fillId="0" borderId="8" xfId="0" applyFont="1" applyBorder="1" applyAlignment="1">
      <alignment horizontal="center" vertical="center" wrapText="1"/>
    </xf>
    <xf numFmtId="0" fontId="6" fillId="0" borderId="1" xfId="0" applyFont="1" applyBorder="1" applyAlignment="1">
      <alignment horizontal="center"/>
    </xf>
    <xf numFmtId="0" fontId="10" fillId="0" borderId="1" xfId="0" applyFont="1" applyBorder="1" applyAlignment="1">
      <alignment horizontal="justify" vertical="center"/>
    </xf>
    <xf numFmtId="0" fontId="10" fillId="0" borderId="10" xfId="0" applyFont="1" applyBorder="1" applyAlignment="1">
      <alignment horizontal="center" vertical="center" wrapText="1"/>
    </xf>
    <xf numFmtId="0" fontId="10" fillId="0" borderId="1" xfId="0" applyFont="1" applyBorder="1" applyAlignment="1">
      <alignment horizontal="center" vertical="center"/>
    </xf>
    <xf numFmtId="14" fontId="12"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7" xfId="0" applyFont="1" applyBorder="1" applyAlignment="1">
      <alignment horizontal="center" vertical="center" wrapText="1"/>
    </xf>
    <xf numFmtId="0" fontId="10" fillId="0" borderId="11" xfId="0" applyFont="1" applyBorder="1" applyAlignment="1">
      <alignment horizontal="justify" vertical="center" wrapText="1"/>
    </xf>
    <xf numFmtId="0" fontId="17" fillId="0" borderId="7" xfId="0" applyFont="1" applyBorder="1" applyAlignment="1">
      <alignment horizontal="center" vertical="center"/>
    </xf>
    <xf numFmtId="14" fontId="6" fillId="0" borderId="7" xfId="0" applyNumberFormat="1" applyFont="1" applyBorder="1" applyAlignment="1">
      <alignment horizontal="center" vertical="center"/>
    </xf>
    <xf numFmtId="0" fontId="17" fillId="0" borderId="7"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justify" vertical="center"/>
    </xf>
    <xf numFmtId="9" fontId="3" fillId="0" borderId="7" xfId="0" applyNumberFormat="1" applyFont="1" applyBorder="1" applyAlignment="1">
      <alignment horizontal="center" vertical="center"/>
    </xf>
    <xf numFmtId="0" fontId="3" fillId="0" borderId="8" xfId="0" applyFont="1" applyBorder="1" applyAlignment="1">
      <alignment horizontal="left" vertical="center" wrapText="1"/>
    </xf>
    <xf numFmtId="1" fontId="3" fillId="0" borderId="1" xfId="0" applyNumberFormat="1" applyFont="1" applyBorder="1" applyAlignment="1">
      <alignment horizontal="center" vertical="center" wrapText="1"/>
    </xf>
    <xf numFmtId="0" fontId="10" fillId="0" borderId="7" xfId="0" applyFont="1" applyBorder="1" applyAlignment="1">
      <alignment horizontal="justify" vertical="center" wrapText="1"/>
    </xf>
    <xf numFmtId="9" fontId="6" fillId="0" borderId="7" xfId="0" applyNumberFormat="1" applyFont="1" applyBorder="1" applyAlignment="1">
      <alignment horizontal="center" vertical="center"/>
    </xf>
    <xf numFmtId="0" fontId="3" fillId="0" borderId="7" xfId="0" applyFont="1" applyBorder="1" applyAlignment="1">
      <alignment horizontal="center"/>
    </xf>
    <xf numFmtId="0" fontId="3" fillId="0" borderId="15" xfId="0" applyFont="1" applyBorder="1" applyAlignment="1">
      <alignment horizontal="center" vertical="center" wrapText="1"/>
    </xf>
    <xf numFmtId="0" fontId="3" fillId="0" borderId="14" xfId="0" applyFont="1" applyBorder="1" applyAlignment="1">
      <alignment horizontal="center" vertical="center" wrapText="1"/>
    </xf>
    <xf numFmtId="1" fontId="6" fillId="0" borderId="1" xfId="0" applyNumberFormat="1"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20" fillId="0" borderId="1" xfId="0" applyFont="1" applyBorder="1" applyAlignment="1">
      <alignment horizontal="center" vertical="center" wrapText="1"/>
    </xf>
    <xf numFmtId="0" fontId="3" fillId="0" borderId="1" xfId="0" applyFont="1" applyBorder="1" applyAlignment="1">
      <alignment horizontal="left" vertical="top" wrapText="1"/>
    </xf>
    <xf numFmtId="9" fontId="10" fillId="0" borderId="1" xfId="0" applyNumberFormat="1" applyFont="1" applyBorder="1" applyAlignment="1">
      <alignment horizontal="center" vertical="center" wrapText="1"/>
    </xf>
    <xf numFmtId="0" fontId="24" fillId="13" borderId="14" xfId="0" applyFont="1" applyFill="1" applyBorder="1" applyAlignment="1" applyProtection="1">
      <alignment horizontal="center" vertical="center" wrapText="1"/>
      <protection hidden="1"/>
    </xf>
    <xf numFmtId="0" fontId="6" fillId="9" borderId="22" xfId="0" applyFont="1" applyFill="1" applyBorder="1" applyAlignment="1" applyProtection="1">
      <alignment vertical="center" wrapText="1"/>
      <protection hidden="1"/>
    </xf>
    <xf numFmtId="0" fontId="6" fillId="9" borderId="21" xfId="0" applyFont="1" applyFill="1" applyBorder="1" applyAlignment="1" applyProtection="1">
      <alignment vertical="center" wrapText="1"/>
      <protection hidden="1"/>
    </xf>
    <xf numFmtId="0" fontId="13" fillId="0" borderId="21" xfId="0" applyFont="1" applyBorder="1" applyAlignment="1" applyProtection="1">
      <alignment horizontal="center" vertical="center" wrapText="1"/>
      <protection hidden="1"/>
    </xf>
    <xf numFmtId="14" fontId="6" fillId="9" borderId="1" xfId="0" applyNumberFormat="1" applyFont="1" applyFill="1" applyBorder="1" applyAlignment="1" applyProtection="1">
      <alignment horizontal="center" vertical="center" wrapText="1"/>
      <protection hidden="1"/>
    </xf>
    <xf numFmtId="0" fontId="6" fillId="9" borderId="1" xfId="0" applyFont="1" applyFill="1" applyBorder="1" applyAlignment="1" applyProtection="1">
      <alignment vertical="center" wrapText="1"/>
      <protection hidden="1"/>
    </xf>
    <xf numFmtId="0" fontId="4" fillId="0" borderId="1" xfId="0" applyFont="1" applyBorder="1" applyAlignment="1" applyProtection="1">
      <alignment horizontal="center" vertical="center" wrapText="1"/>
      <protection hidden="1"/>
    </xf>
    <xf numFmtId="0" fontId="24" fillId="13" borderId="1" xfId="0" applyFont="1" applyFill="1" applyBorder="1" applyAlignment="1" applyProtection="1">
      <alignment horizontal="center" vertical="center" wrapText="1"/>
      <protection hidden="1"/>
    </xf>
    <xf numFmtId="14" fontId="10" fillId="9" borderId="18" xfId="0" applyNumberFormat="1" applyFont="1" applyFill="1" applyBorder="1" applyAlignment="1" applyProtection="1">
      <alignment horizontal="center" vertical="center" wrapText="1"/>
      <protection hidden="1"/>
    </xf>
    <xf numFmtId="0" fontId="10" fillId="9" borderId="19" xfId="0" applyFont="1" applyFill="1" applyBorder="1" applyAlignment="1" applyProtection="1">
      <alignment horizontal="center" vertical="center" wrapText="1"/>
      <protection hidden="1"/>
    </xf>
    <xf numFmtId="0" fontId="6" fillId="0" borderId="19" xfId="0" applyFont="1" applyBorder="1" applyAlignment="1">
      <alignment horizontal="justify" vertical="top" wrapText="1"/>
    </xf>
    <xf numFmtId="0" fontId="6" fillId="9" borderId="19" xfId="0" applyFont="1" applyFill="1" applyBorder="1" applyAlignment="1" applyProtection="1">
      <alignment horizontal="center" vertical="center" wrapText="1"/>
      <protection hidden="1"/>
    </xf>
    <xf numFmtId="0" fontId="6" fillId="0" borderId="16" xfId="0" applyFont="1" applyBorder="1" applyAlignment="1">
      <alignment vertical="center" wrapText="1"/>
    </xf>
    <xf numFmtId="14" fontId="10" fillId="9" borderId="19" xfId="0" applyNumberFormat="1" applyFont="1" applyFill="1" applyBorder="1" applyAlignment="1">
      <alignment horizontal="center" vertical="center"/>
    </xf>
    <xf numFmtId="14" fontId="10" fillId="9" borderId="19" xfId="0" applyNumberFormat="1" applyFont="1" applyFill="1" applyBorder="1" applyAlignment="1" applyProtection="1">
      <alignment horizontal="center" vertical="center" wrapText="1"/>
      <protection hidden="1"/>
    </xf>
    <xf numFmtId="0" fontId="6" fillId="9" borderId="19" xfId="0" applyFont="1" applyFill="1" applyBorder="1" applyAlignment="1">
      <alignment horizontal="center" vertical="center" wrapText="1"/>
    </xf>
    <xf numFmtId="0" fontId="2" fillId="0" borderId="16" xfId="2" applyBorder="1" applyAlignment="1">
      <alignment horizontal="justify" vertical="center" wrapText="1"/>
    </xf>
    <xf numFmtId="0" fontId="10" fillId="9" borderId="19" xfId="0" applyFont="1" applyFill="1" applyBorder="1" applyAlignment="1" applyProtection="1">
      <alignment horizontal="left" vertical="center" wrapText="1"/>
      <protection hidden="1"/>
    </xf>
    <xf numFmtId="0" fontId="6" fillId="9" borderId="19" xfId="0" applyFont="1" applyFill="1" applyBorder="1" applyAlignment="1" applyProtection="1">
      <alignment horizontal="left" vertical="center" wrapText="1"/>
      <protection hidden="1"/>
    </xf>
    <xf numFmtId="0" fontId="24" fillId="13" borderId="11" xfId="0" applyFont="1" applyFill="1" applyBorder="1" applyAlignment="1" applyProtection="1">
      <alignment horizontal="center" vertical="center" wrapText="1"/>
      <protection hidden="1"/>
    </xf>
    <xf numFmtId="14" fontId="6" fillId="9" borderId="19" xfId="0" applyNumberFormat="1" applyFont="1" applyFill="1" applyBorder="1" applyAlignment="1">
      <alignment horizontal="center" vertical="center"/>
    </xf>
    <xf numFmtId="14" fontId="6" fillId="9" borderId="19" xfId="0" applyNumberFormat="1" applyFont="1" applyFill="1" applyBorder="1" applyAlignment="1" applyProtection="1">
      <alignment horizontal="center" vertical="center"/>
      <protection hidden="1"/>
    </xf>
    <xf numFmtId="14" fontId="6" fillId="9" borderId="21" xfId="0" applyNumberFormat="1" applyFont="1" applyFill="1" applyBorder="1" applyAlignment="1" applyProtection="1">
      <alignment horizontal="center" vertical="center"/>
      <protection hidden="1"/>
    </xf>
    <xf numFmtId="0" fontId="6" fillId="9" borderId="19" xfId="0" applyFont="1" applyFill="1" applyBorder="1" applyAlignment="1" applyProtection="1">
      <alignment horizontal="justify" vertical="center"/>
      <protection hidden="1"/>
    </xf>
    <xf numFmtId="0" fontId="10" fillId="0" borderId="19" xfId="0" applyFont="1" applyBorder="1" applyAlignment="1">
      <alignment horizontal="justify" vertical="center" wrapText="1"/>
    </xf>
    <xf numFmtId="0" fontId="6" fillId="9" borderId="0" xfId="0" applyFont="1" applyFill="1"/>
    <xf numFmtId="14" fontId="10" fillId="9" borderId="23" xfId="0" applyNumberFormat="1" applyFont="1" applyFill="1" applyBorder="1" applyAlignment="1" applyProtection="1">
      <alignment horizontal="center" vertical="center" wrapText="1"/>
      <protection hidden="1"/>
    </xf>
    <xf numFmtId="0" fontId="4" fillId="9" borderId="19" xfId="0" applyFont="1" applyFill="1" applyBorder="1" applyAlignment="1" applyProtection="1">
      <alignment horizontal="center" vertical="center" wrapText="1"/>
      <protection hidden="1"/>
    </xf>
    <xf numFmtId="0" fontId="24" fillId="13" borderId="22" xfId="0" applyFont="1" applyFill="1" applyBorder="1" applyAlignment="1" applyProtection="1">
      <alignment horizontal="center" vertical="center" wrapText="1"/>
      <protection hidden="1"/>
    </xf>
    <xf numFmtId="0" fontId="3" fillId="0" borderId="19" xfId="0" applyFont="1" applyBorder="1" applyAlignment="1">
      <alignment horizontal="left" vertical="center" wrapText="1"/>
    </xf>
    <xf numFmtId="0" fontId="15" fillId="0" borderId="19" xfId="0" applyFont="1" applyBorder="1" applyAlignment="1">
      <alignment horizontal="justify" vertical="center" wrapText="1"/>
    </xf>
    <xf numFmtId="14" fontId="10" fillId="0" borderId="19" xfId="0" applyNumberFormat="1"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10" fillId="0" borderId="19" xfId="0" applyFont="1" applyBorder="1" applyAlignment="1" applyProtection="1">
      <alignment horizontal="justify" vertical="center" wrapText="1"/>
      <protection hidden="1"/>
    </xf>
    <xf numFmtId="0" fontId="15" fillId="0" borderId="19" xfId="0" applyFont="1" applyBorder="1" applyAlignment="1">
      <alignment horizontal="justify" vertical="center"/>
    </xf>
    <xf numFmtId="0" fontId="2" fillId="0" borderId="19" xfId="2" applyBorder="1" applyAlignment="1">
      <alignment wrapText="1"/>
    </xf>
    <xf numFmtId="0" fontId="2" fillId="0" borderId="19" xfId="2" applyBorder="1" applyAlignment="1">
      <alignment horizontal="justify" vertical="top" wrapText="1"/>
    </xf>
    <xf numFmtId="0" fontId="10" fillId="9" borderId="16" xfId="0" applyFont="1" applyFill="1" applyBorder="1" applyAlignment="1" applyProtection="1">
      <alignment horizontal="justify" vertical="center" wrapText="1"/>
      <protection hidden="1"/>
    </xf>
    <xf numFmtId="0" fontId="10" fillId="0" borderId="16" xfId="0" applyFont="1" applyBorder="1" applyAlignment="1" applyProtection="1">
      <alignment horizontal="justify" vertical="center" wrapText="1"/>
      <protection hidden="1"/>
    </xf>
    <xf numFmtId="0" fontId="6" fillId="0" borderId="20" xfId="0" applyFont="1" applyBorder="1"/>
    <xf numFmtId="14" fontId="10" fillId="9" borderId="35" xfId="0" applyNumberFormat="1" applyFont="1" applyFill="1" applyBorder="1" applyAlignment="1" applyProtection="1">
      <alignment horizontal="center" vertical="center" wrapText="1"/>
      <protection hidden="1"/>
    </xf>
    <xf numFmtId="14" fontId="10" fillId="9" borderId="20" xfId="0" applyNumberFormat="1" applyFont="1" applyFill="1" applyBorder="1" applyAlignment="1" applyProtection="1">
      <alignment horizontal="center" vertical="center" wrapText="1"/>
      <protection hidden="1"/>
    </xf>
    <xf numFmtId="14" fontId="10" fillId="0" borderId="21" xfId="0" applyNumberFormat="1" applyFont="1" applyBorder="1" applyAlignment="1" applyProtection="1">
      <alignment horizontal="center" vertical="center" wrapText="1"/>
      <protection hidden="1"/>
    </xf>
    <xf numFmtId="0" fontId="6" fillId="0" borderId="19" xfId="0" applyFont="1" applyBorder="1" applyAlignment="1" applyProtection="1">
      <alignment horizontal="center" vertical="center" wrapText="1"/>
      <protection hidden="1"/>
    </xf>
    <xf numFmtId="0" fontId="6" fillId="0" borderId="19" xfId="0" applyFont="1" applyBorder="1" applyAlignment="1" applyProtection="1">
      <alignment horizontal="justify" vertical="center" wrapText="1"/>
      <protection hidden="1"/>
    </xf>
    <xf numFmtId="0" fontId="6" fillId="0" borderId="19" xfId="0" applyFont="1" applyBorder="1" applyAlignment="1">
      <alignment horizontal="justify" wrapText="1"/>
    </xf>
    <xf numFmtId="0" fontId="13" fillId="9" borderId="19" xfId="0" applyFont="1" applyFill="1" applyBorder="1" applyAlignment="1" applyProtection="1">
      <alignment horizontal="center" vertical="center" wrapText="1"/>
      <protection hidden="1"/>
    </xf>
    <xf numFmtId="0" fontId="24" fillId="13" borderId="8" xfId="0" applyFont="1" applyFill="1" applyBorder="1" applyAlignment="1" applyProtection="1">
      <alignment horizontal="center" vertical="center" wrapText="1"/>
      <protection hidden="1"/>
    </xf>
    <xf numFmtId="0" fontId="3" fillId="0" borderId="11" xfId="0" applyFont="1" applyBorder="1" applyAlignment="1">
      <alignment horizontal="justify" vertical="center" wrapText="1"/>
    </xf>
    <xf numFmtId="0" fontId="3" fillId="0" borderId="14" xfId="0" applyFont="1" applyBorder="1" applyAlignment="1">
      <alignment horizontal="justify" vertical="center" wrapText="1"/>
    </xf>
    <xf numFmtId="9" fontId="3" fillId="0" borderId="10" xfId="1" applyFont="1" applyFill="1" applyBorder="1" applyAlignment="1">
      <alignment horizontal="center" vertical="center"/>
    </xf>
    <xf numFmtId="0" fontId="11" fillId="0" borderId="1" xfId="2" applyFont="1" applyFill="1" applyBorder="1" applyAlignment="1">
      <alignment horizontal="justify" vertical="center"/>
    </xf>
    <xf numFmtId="0" fontId="3" fillId="0" borderId="7" xfId="0" applyFont="1" applyBorder="1" applyAlignment="1">
      <alignment vertical="center" wrapText="1"/>
    </xf>
    <xf numFmtId="0" fontId="11" fillId="0" borderId="1" xfId="2" applyFont="1" applyFill="1" applyBorder="1" applyAlignment="1">
      <alignment horizontal="left" vertical="center" wrapText="1"/>
    </xf>
    <xf numFmtId="0" fontId="3" fillId="9" borderId="1" xfId="0" applyFont="1" applyFill="1" applyBorder="1" applyAlignment="1">
      <alignment horizontal="center" vertical="center" wrapText="1"/>
    </xf>
    <xf numFmtId="0" fontId="16" fillId="9" borderId="1" xfId="0" applyFont="1" applyFill="1" applyBorder="1" applyAlignment="1">
      <alignment horizontal="center" vertical="center"/>
    </xf>
    <xf numFmtId="9" fontId="11" fillId="9" borderId="1" xfId="2" applyNumberFormat="1" applyFont="1" applyFill="1" applyBorder="1" applyAlignment="1">
      <alignment horizontal="center" vertical="center" wrapText="1"/>
    </xf>
    <xf numFmtId="0" fontId="11" fillId="9" borderId="1" xfId="2" applyFont="1" applyFill="1" applyBorder="1" applyAlignment="1">
      <alignment horizontal="center" vertical="center" wrapText="1"/>
    </xf>
    <xf numFmtId="9" fontId="3" fillId="9" borderId="1" xfId="0" applyNumberFormat="1" applyFont="1" applyFill="1" applyBorder="1" applyAlignment="1">
      <alignment horizontal="center" vertical="center" wrapText="1"/>
    </xf>
    <xf numFmtId="9" fontId="16" fillId="9" borderId="1" xfId="2" applyNumberFormat="1" applyFont="1" applyFill="1" applyBorder="1" applyAlignment="1">
      <alignment horizontal="center" vertical="center" wrapText="1"/>
    </xf>
    <xf numFmtId="9" fontId="16" fillId="9" borderId="1" xfId="0" applyNumberFormat="1" applyFont="1" applyFill="1" applyBorder="1" applyAlignment="1">
      <alignment horizontal="center" vertical="center"/>
    </xf>
    <xf numFmtId="0" fontId="3" fillId="9" borderId="1" xfId="0" applyFont="1" applyFill="1" applyBorder="1"/>
    <xf numFmtId="0" fontId="3" fillId="9" borderId="1" xfId="0" applyFont="1" applyFill="1" applyBorder="1" applyAlignment="1">
      <alignment horizontal="justify" vertical="center" wrapText="1"/>
    </xf>
    <xf numFmtId="0" fontId="6" fillId="9" borderId="22" xfId="0" applyFont="1" applyFill="1" applyBorder="1" applyAlignment="1">
      <alignment horizontal="justify" vertical="center" wrapText="1"/>
    </xf>
    <xf numFmtId="0" fontId="10" fillId="9" borderId="19" xfId="0" applyFont="1" applyFill="1" applyBorder="1" applyAlignment="1">
      <alignment horizontal="justify" vertical="center" wrapText="1"/>
    </xf>
    <xf numFmtId="0" fontId="26" fillId="9" borderId="19" xfId="0" applyFont="1" applyFill="1" applyBorder="1" applyAlignment="1">
      <alignment horizontal="justify" vertical="center" wrapText="1"/>
    </xf>
    <xf numFmtId="0" fontId="10" fillId="9" borderId="16" xfId="0" applyFont="1" applyFill="1" applyBorder="1" applyAlignment="1">
      <alignment horizontal="justify" vertical="center" wrapText="1"/>
    </xf>
    <xf numFmtId="0" fontId="10" fillId="0" borderId="16" xfId="0" applyFont="1" applyBorder="1" applyAlignment="1">
      <alignment horizontal="justify" vertical="center" wrapText="1"/>
    </xf>
    <xf numFmtId="0" fontId="26" fillId="0" borderId="16" xfId="0" applyFont="1" applyBorder="1" applyAlignment="1">
      <alignment horizontal="justify" vertical="center" wrapText="1"/>
    </xf>
    <xf numFmtId="0" fontId="24" fillId="11" borderId="16" xfId="0" applyFont="1" applyFill="1" applyBorder="1" applyAlignment="1" applyProtection="1">
      <alignment horizontal="center" vertical="center" wrapText="1"/>
      <protection hidden="1"/>
    </xf>
    <xf numFmtId="1" fontId="3" fillId="0" borderId="7" xfId="0" applyNumberFormat="1" applyFont="1" applyBorder="1" applyAlignment="1">
      <alignment horizontal="center" vertical="center"/>
    </xf>
    <xf numFmtId="0" fontId="11" fillId="9" borderId="1" xfId="0" applyFont="1" applyFill="1" applyBorder="1" applyAlignment="1">
      <alignment horizontal="center" vertical="center" wrapText="1"/>
    </xf>
    <xf numFmtId="0" fontId="6" fillId="9" borderId="16" xfId="0" applyFont="1" applyFill="1" applyBorder="1" applyAlignment="1">
      <alignment horizontal="justify" vertical="center" wrapText="1"/>
    </xf>
    <xf numFmtId="0" fontId="6" fillId="9" borderId="19" xfId="0" applyFont="1" applyFill="1" applyBorder="1" applyAlignment="1">
      <alignment horizontal="center" vertical="center"/>
    </xf>
    <xf numFmtId="0" fontId="6" fillId="9" borderId="21" xfId="0" applyFont="1" applyFill="1" applyBorder="1" applyAlignment="1">
      <alignment horizontal="center" vertical="center" wrapText="1"/>
    </xf>
    <xf numFmtId="0" fontId="6" fillId="9" borderId="21" xfId="0" applyFont="1" applyFill="1" applyBorder="1" applyAlignment="1">
      <alignment horizontal="justify" vertical="center" wrapText="1"/>
    </xf>
    <xf numFmtId="0" fontId="6" fillId="9" borderId="38" xfId="0" applyFont="1" applyFill="1" applyBorder="1" applyAlignment="1">
      <alignment horizontal="center" vertical="center" wrapText="1"/>
    </xf>
    <xf numFmtId="0" fontId="20" fillId="9" borderId="19" xfId="0" applyFont="1" applyFill="1" applyBorder="1" applyAlignment="1">
      <alignment horizontal="justify" vertical="center" wrapText="1"/>
    </xf>
    <xf numFmtId="0" fontId="10" fillId="0" borderId="19" xfId="0" applyFont="1" applyBorder="1" applyAlignment="1">
      <alignment horizontal="center" vertical="center" wrapText="1"/>
    </xf>
    <xf numFmtId="0" fontId="3" fillId="9" borderId="1" xfId="0" applyFont="1" applyFill="1" applyBorder="1" applyAlignment="1">
      <alignment horizontal="center" vertical="center"/>
    </xf>
    <xf numFmtId="0" fontId="3" fillId="9" borderId="1" xfId="0" applyFont="1" applyFill="1" applyBorder="1" applyAlignment="1">
      <alignment horizontal="left" vertical="center" wrapText="1"/>
    </xf>
    <xf numFmtId="0" fontId="14" fillId="0" borderId="7" xfId="0" applyFont="1" applyBorder="1" applyAlignment="1">
      <alignment horizontal="center" vertical="center" wrapText="1"/>
    </xf>
    <xf numFmtId="9" fontId="3" fillId="9" borderId="11" xfId="0" applyNumberFormat="1" applyFont="1" applyFill="1" applyBorder="1" applyAlignment="1">
      <alignment horizontal="center" vertical="center" wrapText="1"/>
    </xf>
    <xf numFmtId="9" fontId="3" fillId="9" borderId="1" xfId="1" applyFont="1" applyFill="1" applyBorder="1" applyAlignment="1">
      <alignment horizontal="center" vertical="center"/>
    </xf>
    <xf numFmtId="0" fontId="3" fillId="9" borderId="1" xfId="0" applyFont="1" applyFill="1" applyBorder="1" applyAlignment="1">
      <alignment vertical="center" wrapText="1"/>
    </xf>
    <xf numFmtId="0" fontId="3" fillId="9" borderId="1" xfId="0" applyFont="1" applyFill="1" applyBorder="1" applyAlignment="1">
      <alignment horizontal="justify" vertical="center"/>
    </xf>
    <xf numFmtId="0" fontId="11" fillId="9" borderId="1" xfId="0" applyFont="1" applyFill="1" applyBorder="1" applyAlignment="1">
      <alignment horizontal="center" vertical="center"/>
    </xf>
    <xf numFmtId="0" fontId="10" fillId="9" borderId="22" xfId="0" applyFont="1" applyFill="1" applyBorder="1" applyAlignment="1">
      <alignment horizontal="justify" vertical="center" wrapText="1"/>
    </xf>
    <xf numFmtId="0" fontId="3" fillId="9" borderId="0" xfId="0" applyFont="1" applyFill="1" applyAlignment="1">
      <alignment wrapText="1"/>
    </xf>
    <xf numFmtId="0" fontId="11" fillId="9" borderId="1" xfId="0" applyFont="1" applyFill="1" applyBorder="1" applyAlignment="1">
      <alignment horizontal="justify" vertical="center" wrapText="1"/>
    </xf>
    <xf numFmtId="0" fontId="10" fillId="9" borderId="25" xfId="0" applyFont="1" applyFill="1" applyBorder="1" applyAlignment="1">
      <alignment horizontal="justify" vertical="center" wrapText="1"/>
    </xf>
    <xf numFmtId="0" fontId="10" fillId="9" borderId="36"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26" fillId="0" borderId="1" xfId="0" applyFont="1" applyBorder="1" applyAlignment="1">
      <alignment horizontal="justify" vertical="center" wrapText="1"/>
    </xf>
    <xf numFmtId="0" fontId="6" fillId="0" borderId="37" xfId="0" applyFont="1" applyBorder="1" applyAlignment="1">
      <alignment horizontal="justify" vertical="center" wrapText="1"/>
    </xf>
    <xf numFmtId="0" fontId="20" fillId="0" borderId="19" xfId="0" applyFont="1" applyBorder="1" applyAlignment="1">
      <alignment horizontal="justify" vertical="center" wrapText="1"/>
    </xf>
    <xf numFmtId="0" fontId="20" fillId="0" borderId="21" xfId="0" applyFont="1" applyBorder="1" applyAlignment="1">
      <alignment horizontal="center" vertical="center" wrapText="1"/>
    </xf>
    <xf numFmtId="9" fontId="3" fillId="0" borderId="1" xfId="1" applyFont="1" applyFill="1" applyBorder="1" applyAlignment="1">
      <alignment horizontal="center" vertical="center" wrapText="1"/>
    </xf>
    <xf numFmtId="9" fontId="3" fillId="0" borderId="7" xfId="1" applyFont="1" applyFill="1" applyBorder="1" applyAlignment="1">
      <alignment horizontal="center" vertical="center" wrapText="1"/>
    </xf>
    <xf numFmtId="9" fontId="3" fillId="0" borderId="10" xfId="1" applyFont="1" applyFill="1" applyBorder="1" applyAlignment="1">
      <alignment horizontal="center" vertical="center" wrapText="1"/>
    </xf>
    <xf numFmtId="9" fontId="3" fillId="12" borderId="1" xfId="1" applyFont="1" applyFill="1" applyBorder="1" applyAlignment="1">
      <alignment horizontal="center" vertical="center" wrapText="1"/>
    </xf>
    <xf numFmtId="9" fontId="3" fillId="12" borderId="10" xfId="1" applyFont="1" applyFill="1" applyBorder="1" applyAlignment="1">
      <alignment horizontal="center" vertical="center" wrapText="1"/>
    </xf>
    <xf numFmtId="0" fontId="10" fillId="9" borderId="19" xfId="0" applyFont="1" applyFill="1" applyBorder="1" applyAlignment="1">
      <alignment horizontal="center" vertical="center" wrapText="1"/>
    </xf>
    <xf numFmtId="0" fontId="6" fillId="0" borderId="31" xfId="0" applyFont="1" applyBorder="1" applyAlignment="1">
      <alignment horizontal="center" vertical="center" wrapText="1"/>
    </xf>
    <xf numFmtId="0" fontId="24" fillId="11" borderId="20" xfId="0" applyFont="1" applyFill="1" applyBorder="1" applyAlignment="1" applyProtection="1">
      <alignment horizontal="center" vertical="center" wrapText="1"/>
      <protection hidden="1"/>
    </xf>
    <xf numFmtId="0" fontId="24" fillId="13" borderId="2" xfId="0" applyFont="1" applyFill="1" applyBorder="1" applyAlignment="1" applyProtection="1">
      <alignment horizontal="center" vertical="center" wrapText="1"/>
      <protection hidden="1"/>
    </xf>
    <xf numFmtId="0" fontId="24" fillId="11" borderId="40" xfId="0" applyFont="1" applyFill="1" applyBorder="1" applyAlignment="1" applyProtection="1">
      <alignment horizontal="center" vertical="center" wrapText="1"/>
      <protection hidden="1"/>
    </xf>
    <xf numFmtId="0" fontId="26" fillId="0" borderId="8" xfId="0" applyFont="1" applyBorder="1" applyAlignment="1">
      <alignment horizontal="justify" vertical="center" wrapText="1"/>
    </xf>
    <xf numFmtId="0" fontId="10" fillId="0" borderId="8" xfId="0" applyFont="1" applyBorder="1" applyAlignment="1">
      <alignment horizontal="justify" vertical="center" wrapText="1"/>
    </xf>
    <xf numFmtId="0" fontId="3" fillId="0" borderId="2" xfId="0" applyFont="1" applyBorder="1" applyAlignment="1">
      <alignment horizontal="center" vertical="center" wrapText="1"/>
    </xf>
    <xf numFmtId="0" fontId="3" fillId="9" borderId="8" xfId="0" applyFont="1" applyFill="1" applyBorder="1" applyAlignment="1">
      <alignment horizontal="justify" vertical="center" wrapText="1"/>
    </xf>
    <xf numFmtId="0" fontId="14" fillId="0" borderId="8" xfId="0" applyFont="1" applyBorder="1" applyAlignment="1">
      <alignment horizontal="center" vertical="center" wrapText="1"/>
    </xf>
    <xf numFmtId="0" fontId="11" fillId="9" borderId="8"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29" fillId="9" borderId="8" xfId="2" applyFont="1" applyFill="1" applyBorder="1" applyAlignment="1">
      <alignment horizontal="center" vertical="center" wrapText="1"/>
    </xf>
    <xf numFmtId="0" fontId="11" fillId="9" borderId="8" xfId="2" applyFont="1" applyFill="1" applyBorder="1" applyAlignment="1">
      <alignment horizontal="center" vertical="center" wrapText="1"/>
    </xf>
    <xf numFmtId="0" fontId="3" fillId="9" borderId="8" xfId="0" applyFont="1" applyFill="1" applyBorder="1" applyAlignment="1">
      <alignment horizontal="center"/>
    </xf>
    <xf numFmtId="0" fontId="3" fillId="9" borderId="8" xfId="0" applyFont="1" applyFill="1" applyBorder="1"/>
    <xf numFmtId="0" fontId="3" fillId="0" borderId="41" xfId="0" applyFont="1" applyBorder="1" applyAlignment="1">
      <alignment horizontal="center" vertical="center" wrapText="1"/>
    </xf>
    <xf numFmtId="0" fontId="11" fillId="9" borderId="8" xfId="2" applyFont="1" applyFill="1" applyBorder="1" applyAlignment="1">
      <alignment horizontal="left" vertical="center" wrapText="1"/>
    </xf>
    <xf numFmtId="0" fontId="3" fillId="9" borderId="8" xfId="0" applyFont="1" applyFill="1" applyBorder="1" applyAlignment="1">
      <alignment horizontal="left" vertical="center" wrapText="1"/>
    </xf>
    <xf numFmtId="0" fontId="3" fillId="9" borderId="8" xfId="0" applyFont="1" applyFill="1" applyBorder="1" applyAlignment="1">
      <alignment vertical="center" wrapText="1"/>
    </xf>
    <xf numFmtId="0" fontId="3" fillId="0" borderId="1" xfId="0" applyFont="1" applyBorder="1" applyAlignment="1">
      <alignment vertical="center"/>
    </xf>
    <xf numFmtId="0" fontId="3" fillId="0" borderId="1" xfId="0" applyFont="1" applyBorder="1" applyAlignment="1">
      <alignment wrapText="1"/>
    </xf>
    <xf numFmtId="0" fontId="16" fillId="0" borderId="1" xfId="0" applyFont="1" applyBorder="1" applyAlignment="1">
      <alignment horizontal="justify" vertical="center"/>
    </xf>
    <xf numFmtId="0" fontId="3" fillId="0" borderId="36" xfId="0" applyFont="1" applyBorder="1" applyAlignment="1">
      <alignment horizontal="justify" vertical="center"/>
    </xf>
    <xf numFmtId="9" fontId="3" fillId="9" borderId="1" xfId="0" applyNumberFormat="1" applyFont="1" applyFill="1" applyBorder="1" applyAlignment="1">
      <alignment horizontal="center" vertical="center"/>
    </xf>
    <xf numFmtId="0" fontId="29" fillId="9" borderId="1" xfId="2" applyFont="1" applyFill="1" applyBorder="1" applyAlignment="1">
      <alignment horizontal="center" vertical="center" wrapText="1"/>
    </xf>
    <xf numFmtId="0" fontId="6" fillId="9" borderId="42" xfId="0" applyFont="1" applyFill="1" applyBorder="1" applyAlignment="1">
      <alignment horizontal="justify" vertical="center" wrapText="1"/>
    </xf>
    <xf numFmtId="0" fontId="6" fillId="9" borderId="39" xfId="0" applyFont="1" applyFill="1" applyBorder="1" applyAlignment="1">
      <alignment horizontal="center" vertical="center" wrapText="1"/>
    </xf>
    <xf numFmtId="0" fontId="14" fillId="12" borderId="1" xfId="0" applyFont="1" applyFill="1" applyBorder="1" applyAlignment="1">
      <alignment horizontal="justify" vertical="center" wrapText="1"/>
    </xf>
    <xf numFmtId="0" fontId="3" fillId="5" borderId="1" xfId="0" applyFont="1" applyFill="1" applyBorder="1" applyAlignment="1">
      <alignment horizontal="justify" vertical="center" wrapText="1"/>
    </xf>
    <xf numFmtId="0" fontId="11" fillId="9" borderId="1" xfId="2" applyFont="1" applyFill="1" applyBorder="1" applyAlignment="1">
      <alignment horizontal="justify" vertical="center" wrapText="1"/>
    </xf>
    <xf numFmtId="0" fontId="3" fillId="16" borderId="0" xfId="0" applyFont="1" applyFill="1"/>
    <xf numFmtId="0" fontId="11" fillId="9" borderId="1" xfId="2" applyFont="1" applyFill="1" applyBorder="1" applyAlignment="1">
      <alignment horizontal="left" vertical="center" wrapText="1"/>
    </xf>
    <xf numFmtId="9" fontId="6" fillId="9" borderId="19" xfId="0" applyNumberFormat="1" applyFont="1" applyFill="1" applyBorder="1" applyAlignment="1">
      <alignment horizontal="center" vertical="center" wrapText="1"/>
    </xf>
    <xf numFmtId="0" fontId="6" fillId="0" borderId="19" xfId="0" applyFont="1" applyBorder="1" applyAlignment="1">
      <alignment horizontal="center" vertical="center" wrapText="1"/>
    </xf>
    <xf numFmtId="0" fontId="24" fillId="13" borderId="19" xfId="0" applyFont="1" applyFill="1" applyBorder="1" applyAlignment="1" applyProtection="1">
      <alignment horizontal="center" vertical="center" wrapText="1"/>
      <protection hidden="1"/>
    </xf>
    <xf numFmtId="9" fontId="4" fillId="0" borderId="0" xfId="0" applyNumberFormat="1" applyFont="1" applyAlignment="1">
      <alignment horizontal="center" vertical="center"/>
    </xf>
    <xf numFmtId="9" fontId="36" fillId="0" borderId="0" xfId="0" applyNumberFormat="1" applyFont="1" applyAlignment="1">
      <alignment horizontal="center"/>
    </xf>
    <xf numFmtId="9" fontId="35" fillId="0" borderId="0" xfId="0" applyNumberFormat="1" applyFont="1" applyAlignment="1">
      <alignment horizontal="center" vertical="center"/>
    </xf>
    <xf numFmtId="9" fontId="34" fillId="0" borderId="0" xfId="0" applyNumberFormat="1" applyFont="1" applyAlignment="1">
      <alignment horizontal="center" vertical="center"/>
    </xf>
    <xf numFmtId="0" fontId="6" fillId="17" borderId="21" xfId="0" applyFont="1" applyFill="1" applyBorder="1" applyAlignment="1">
      <alignment horizontal="justify" vertical="center" wrapText="1"/>
    </xf>
    <xf numFmtId="0" fontId="6" fillId="17" borderId="22" xfId="0" applyFont="1" applyFill="1" applyBorder="1" applyAlignment="1">
      <alignment horizontal="justify" vertical="center" wrapText="1"/>
    </xf>
    <xf numFmtId="0" fontId="6" fillId="17" borderId="19" xfId="0" applyFont="1" applyFill="1" applyBorder="1" applyAlignment="1">
      <alignment horizontal="justify" vertical="center" wrapText="1"/>
    </xf>
    <xf numFmtId="9" fontId="34" fillId="17" borderId="0" xfId="0" applyNumberFormat="1" applyFont="1" applyFill="1" applyAlignment="1">
      <alignment horizontal="center" vertical="center"/>
    </xf>
    <xf numFmtId="9" fontId="37" fillId="0" borderId="0" xfId="0" applyNumberFormat="1" applyFont="1" applyAlignment="1">
      <alignment horizontal="center" vertical="center"/>
    </xf>
    <xf numFmtId="0" fontId="26" fillId="0" borderId="19" xfId="0" applyFont="1" applyBorder="1" applyAlignment="1">
      <alignment horizontal="center" vertical="center" wrapText="1"/>
    </xf>
    <xf numFmtId="0" fontId="15" fillId="0" borderId="19" xfId="0" applyFont="1" applyBorder="1" applyAlignment="1">
      <alignment horizontal="center" vertical="center" wrapText="1"/>
    </xf>
    <xf numFmtId="9" fontId="35" fillId="0" borderId="0" xfId="0" applyNumberFormat="1" applyFont="1" applyAlignment="1">
      <alignment horizontal="center"/>
    </xf>
    <xf numFmtId="14" fontId="6" fillId="17" borderId="19" xfId="0" applyNumberFormat="1" applyFont="1" applyFill="1" applyBorder="1" applyAlignment="1" applyProtection="1">
      <alignment horizontal="center" vertical="center" wrapText="1"/>
      <protection hidden="1"/>
    </xf>
    <xf numFmtId="0" fontId="10" fillId="17" borderId="19" xfId="0" applyFont="1" applyFill="1" applyBorder="1" applyAlignment="1">
      <alignment horizontal="center" vertical="center" wrapText="1"/>
    </xf>
    <xf numFmtId="9" fontId="4" fillId="17" borderId="0" xfId="0" applyNumberFormat="1" applyFont="1" applyFill="1" applyAlignment="1">
      <alignment horizontal="center" vertical="center"/>
    </xf>
    <xf numFmtId="9" fontId="4" fillId="9" borderId="0" xfId="0" applyNumberFormat="1" applyFont="1" applyFill="1" applyAlignment="1">
      <alignment horizontal="center" vertical="center"/>
    </xf>
    <xf numFmtId="9" fontId="3" fillId="9" borderId="1" xfId="1" applyFont="1" applyFill="1" applyBorder="1" applyAlignment="1">
      <alignment horizontal="center" vertical="center" wrapText="1"/>
    </xf>
    <xf numFmtId="9" fontId="3" fillId="9" borderId="10" xfId="1" applyFont="1" applyFill="1" applyBorder="1" applyAlignment="1">
      <alignment horizontal="center" vertical="center" wrapText="1"/>
    </xf>
    <xf numFmtId="9" fontId="4" fillId="5" borderId="0" xfId="0" applyNumberFormat="1" applyFont="1" applyFill="1" applyAlignment="1">
      <alignment horizontal="center" vertical="center"/>
    </xf>
    <xf numFmtId="0" fontId="24" fillId="9" borderId="8" xfId="0" applyFont="1" applyFill="1" applyBorder="1" applyAlignment="1" applyProtection="1">
      <alignment horizontal="center" vertical="center" wrapText="1"/>
      <protection hidden="1"/>
    </xf>
    <xf numFmtId="0" fontId="11" fillId="0" borderId="8" xfId="0" applyFont="1" applyBorder="1" applyAlignment="1">
      <alignment horizontal="justify" vertical="center"/>
    </xf>
    <xf numFmtId="0" fontId="3" fillId="9" borderId="0" xfId="0" applyFont="1" applyFill="1"/>
    <xf numFmtId="14" fontId="6" fillId="9" borderId="23" xfId="0" applyNumberFormat="1" applyFont="1" applyFill="1" applyBorder="1" applyAlignment="1">
      <alignment horizontal="center" vertical="center"/>
    </xf>
    <xf numFmtId="14" fontId="6" fillId="9" borderId="21" xfId="0" applyNumberFormat="1" applyFont="1" applyFill="1" applyBorder="1" applyAlignment="1">
      <alignment horizontal="center" vertical="center"/>
    </xf>
    <xf numFmtId="0" fontId="6" fillId="9" borderId="19" xfId="0" applyFont="1" applyFill="1" applyBorder="1"/>
    <xf numFmtId="0" fontId="6" fillId="9" borderId="30" xfId="0" applyFont="1" applyFill="1" applyBorder="1" applyAlignment="1">
      <alignment horizontal="justify" vertical="center" wrapText="1"/>
    </xf>
    <xf numFmtId="0" fontId="26" fillId="9" borderId="19" xfId="0" applyFont="1" applyFill="1" applyBorder="1" applyAlignment="1">
      <alignment horizontal="center" vertical="center" wrapText="1"/>
    </xf>
    <xf numFmtId="3" fontId="0" fillId="0" borderId="0" xfId="0" applyNumberFormat="1"/>
    <xf numFmtId="0" fontId="14" fillId="9" borderId="1" xfId="0" applyFont="1" applyFill="1" applyBorder="1" applyAlignment="1">
      <alignment horizontal="justify" vertical="center" wrapText="1"/>
    </xf>
    <xf numFmtId="9" fontId="6" fillId="0" borderId="0" xfId="0" applyNumberFormat="1" applyFont="1"/>
    <xf numFmtId="9" fontId="6" fillId="0" borderId="0" xfId="1" applyFont="1"/>
    <xf numFmtId="0" fontId="3" fillId="0" borderId="0" xfId="0" applyFont="1" applyAlignment="1">
      <alignment horizontal="center"/>
    </xf>
    <xf numFmtId="0" fontId="4" fillId="2" borderId="1"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3" fillId="0" borderId="5" xfId="0" applyFont="1" applyBorder="1" applyAlignment="1">
      <alignment horizontal="center"/>
    </xf>
    <xf numFmtId="0" fontId="6" fillId="0" borderId="1" xfId="0" applyFont="1" applyBorder="1" applyAlignment="1">
      <alignment horizontal="center" vertical="center"/>
    </xf>
    <xf numFmtId="0" fontId="6" fillId="3" borderId="7" xfId="0" applyFont="1" applyFill="1" applyBorder="1" applyAlignment="1">
      <alignment horizontal="center" vertical="center"/>
    </xf>
    <xf numFmtId="0" fontId="3" fillId="0" borderId="1" xfId="0" applyFont="1" applyBorder="1" applyAlignment="1">
      <alignment horizontal="center"/>
    </xf>
    <xf numFmtId="0" fontId="5" fillId="4" borderId="1" xfId="0" applyFont="1" applyFill="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0" borderId="7"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7" xfId="0" applyFont="1" applyBorder="1" applyAlignment="1">
      <alignment horizontal="justify" vertical="center" wrapText="1"/>
    </xf>
    <xf numFmtId="0" fontId="6" fillId="0" borderId="13" xfId="0" applyFont="1" applyBorder="1" applyAlignment="1">
      <alignment horizontal="justify" vertical="center" wrapText="1"/>
    </xf>
    <xf numFmtId="0" fontId="6" fillId="0" borderId="11" xfId="0" applyFont="1" applyBorder="1" applyAlignment="1">
      <alignment horizontal="justify" vertical="center" wrapText="1"/>
    </xf>
    <xf numFmtId="0" fontId="10" fillId="9" borderId="7" xfId="0" applyFont="1" applyFill="1" applyBorder="1" applyAlignment="1">
      <alignment horizontal="justify" vertical="center" wrapText="1"/>
    </xf>
    <xf numFmtId="0" fontId="10" fillId="9" borderId="13" xfId="0" applyFont="1" applyFill="1" applyBorder="1" applyAlignment="1">
      <alignment horizontal="justify" vertical="center" wrapText="1"/>
    </xf>
    <xf numFmtId="0" fontId="6" fillId="0" borderId="1" xfId="0" applyFont="1" applyBorder="1" applyAlignment="1">
      <alignment horizontal="justify" vertical="center" wrapText="1"/>
    </xf>
    <xf numFmtId="9" fontId="31" fillId="0" borderId="1" xfId="1" applyFont="1" applyBorder="1" applyAlignment="1">
      <alignment horizontal="center" vertical="center"/>
    </xf>
    <xf numFmtId="9" fontId="31" fillId="0" borderId="7" xfId="1" applyFont="1" applyBorder="1" applyAlignment="1">
      <alignment horizontal="center" vertical="center"/>
    </xf>
    <xf numFmtId="9" fontId="31" fillId="0" borderId="13" xfId="1" applyFont="1" applyBorder="1" applyAlignment="1">
      <alignment horizontal="center" vertical="center"/>
    </xf>
    <xf numFmtId="9" fontId="31" fillId="0" borderId="11" xfId="1" applyFont="1" applyBorder="1" applyAlignment="1">
      <alignment horizontal="center" vertical="center"/>
    </xf>
    <xf numFmtId="0" fontId="6" fillId="9" borderId="7" xfId="0" applyFont="1" applyFill="1" applyBorder="1" applyAlignment="1">
      <alignment horizontal="justify" vertical="center" wrapText="1"/>
    </xf>
    <xf numFmtId="0" fontId="6" fillId="9" borderId="11" xfId="0" applyFont="1" applyFill="1" applyBorder="1" applyAlignment="1">
      <alignment horizontal="justify" vertical="center" wrapText="1"/>
    </xf>
    <xf numFmtId="0" fontId="6" fillId="9" borderId="13" xfId="0" applyFont="1" applyFill="1" applyBorder="1" applyAlignment="1">
      <alignment horizontal="justify" vertical="center" wrapText="1"/>
    </xf>
    <xf numFmtId="0" fontId="6" fillId="0" borderId="11" xfId="0" applyFont="1" applyBorder="1" applyAlignment="1">
      <alignment horizontal="justify" vertical="center"/>
    </xf>
    <xf numFmtId="0" fontId="6" fillId="0" borderId="7" xfId="0" applyFont="1" applyBorder="1" applyAlignment="1">
      <alignment horizontal="justify" vertical="center"/>
    </xf>
    <xf numFmtId="0" fontId="6" fillId="0" borderId="1" xfId="0" applyFont="1" applyBorder="1" applyAlignment="1">
      <alignment horizontal="center" vertical="center" wrapText="1"/>
    </xf>
    <xf numFmtId="0" fontId="6" fillId="9" borderId="11" xfId="0" applyFont="1" applyFill="1" applyBorder="1" applyAlignment="1">
      <alignment horizontal="justify" vertical="center"/>
    </xf>
    <xf numFmtId="0" fontId="6" fillId="0" borderId="13" xfId="0" applyFont="1" applyBorder="1" applyAlignment="1">
      <alignment horizontal="justify" vertical="center"/>
    </xf>
    <xf numFmtId="0" fontId="10" fillId="9" borderId="11" xfId="0" applyFont="1" applyFill="1" applyBorder="1" applyAlignment="1">
      <alignment horizontal="justify" vertical="center" wrapText="1"/>
    </xf>
    <xf numFmtId="9" fontId="30" fillId="0" borderId="7" xfId="1" applyFont="1" applyBorder="1" applyAlignment="1">
      <alignment horizontal="center" vertical="center"/>
    </xf>
    <xf numFmtId="9" fontId="30" fillId="0" borderId="13" xfId="1" applyFont="1" applyBorder="1" applyAlignment="1">
      <alignment horizontal="center" vertical="center"/>
    </xf>
    <xf numFmtId="9" fontId="30" fillId="0" borderId="11" xfId="1" applyFont="1" applyBorder="1" applyAlignment="1">
      <alignment horizontal="center" vertical="center"/>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9" fontId="30" fillId="0" borderId="1" xfId="1" applyFont="1" applyBorder="1" applyAlignment="1">
      <alignment horizontal="center" vertical="center"/>
    </xf>
    <xf numFmtId="0" fontId="5" fillId="10" borderId="16" xfId="0" applyFont="1" applyFill="1" applyBorder="1" applyAlignment="1">
      <alignment horizontal="center" vertical="center" wrapText="1"/>
    </xf>
    <xf numFmtId="0" fontId="5" fillId="10" borderId="17" xfId="0" applyFont="1" applyFill="1" applyBorder="1" applyAlignment="1">
      <alignment horizontal="center" vertical="center" wrapText="1"/>
    </xf>
    <xf numFmtId="0" fontId="5" fillId="10" borderId="18"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3" fillId="12" borderId="1" xfId="0" applyFont="1" applyFill="1" applyBorder="1" applyAlignment="1" applyProtection="1">
      <alignment horizontal="center" vertical="center"/>
      <protection hidden="1"/>
    </xf>
    <xf numFmtId="0" fontId="24" fillId="13" borderId="1" xfId="0" applyFont="1" applyFill="1" applyBorder="1" applyAlignment="1" applyProtection="1">
      <alignment horizontal="center" vertical="center" wrapText="1"/>
      <protection hidden="1"/>
    </xf>
    <xf numFmtId="0" fontId="24" fillId="13" borderId="21" xfId="0" applyFont="1" applyFill="1" applyBorder="1" applyAlignment="1" applyProtection="1">
      <alignment horizontal="center" vertical="center" wrapText="1"/>
      <protection hidden="1"/>
    </xf>
    <xf numFmtId="0" fontId="4" fillId="0" borderId="20" xfId="0" applyFont="1" applyBorder="1" applyAlignment="1" applyProtection="1">
      <alignment horizontal="center" vertical="center" wrapText="1"/>
      <protection hidden="1"/>
    </xf>
    <xf numFmtId="0" fontId="4" fillId="0" borderId="31"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6" fillId="0" borderId="20" xfId="0" applyFont="1" applyBorder="1" applyAlignment="1">
      <alignment horizontal="justify" vertical="center" wrapText="1"/>
    </xf>
    <xf numFmtId="0" fontId="6" fillId="0" borderId="31" xfId="0" applyFont="1" applyBorder="1" applyAlignment="1">
      <alignment horizontal="justify" vertical="center" wrapText="1"/>
    </xf>
    <xf numFmtId="0" fontId="6" fillId="0" borderId="21" xfId="0" applyFont="1" applyBorder="1" applyAlignment="1">
      <alignment horizontal="justify" vertical="center" wrapText="1"/>
    </xf>
    <xf numFmtId="0" fontId="24" fillId="13" borderId="33" xfId="0" applyFont="1" applyFill="1" applyBorder="1" applyAlignment="1" applyProtection="1">
      <alignment horizontal="center" vertical="center" wrapText="1"/>
      <protection hidden="1"/>
    </xf>
    <xf numFmtId="0" fontId="24" fillId="13" borderId="34" xfId="0" applyFont="1" applyFill="1" applyBorder="1" applyAlignment="1" applyProtection="1">
      <alignment horizontal="center" vertical="center" wrapText="1"/>
      <protection hidden="1"/>
    </xf>
    <xf numFmtId="0" fontId="6" fillId="9" borderId="20" xfId="0" applyFont="1" applyFill="1" applyBorder="1" applyAlignment="1" applyProtection="1">
      <alignment horizontal="center" vertical="center" wrapText="1"/>
      <protection hidden="1"/>
    </xf>
    <xf numFmtId="0" fontId="6" fillId="9" borderId="31" xfId="0" applyFont="1" applyFill="1" applyBorder="1" applyAlignment="1" applyProtection="1">
      <alignment horizontal="center" vertical="center" wrapText="1"/>
      <protection hidden="1"/>
    </xf>
    <xf numFmtId="0" fontId="6" fillId="9" borderId="21" xfId="0" applyFont="1" applyFill="1" applyBorder="1" applyAlignment="1" applyProtection="1">
      <alignment horizontal="center" vertical="center" wrapText="1"/>
      <protection hidden="1"/>
    </xf>
    <xf numFmtId="0" fontId="4" fillId="9" borderId="20" xfId="0" applyFont="1" applyFill="1" applyBorder="1" applyAlignment="1" applyProtection="1">
      <alignment horizontal="center" vertical="center" wrapText="1"/>
      <protection hidden="1"/>
    </xf>
    <xf numFmtId="0" fontId="4" fillId="9" borderId="31" xfId="0" applyFont="1" applyFill="1" applyBorder="1" applyAlignment="1" applyProtection="1">
      <alignment horizontal="center" vertical="center" wrapText="1"/>
      <protection hidden="1"/>
    </xf>
    <xf numFmtId="0" fontId="4" fillId="9" borderId="21" xfId="0" applyFont="1" applyFill="1" applyBorder="1" applyAlignment="1" applyProtection="1">
      <alignment horizontal="center" vertical="center" wrapText="1"/>
      <protection hidden="1"/>
    </xf>
  </cellXfs>
  <cellStyles count="300">
    <cellStyle name="Hipervínculo" xfId="2" builtinId="8"/>
    <cellStyle name="Hyperlink" xfId="3" xr:uid="{00000000-0005-0000-0000-000001000000}"/>
    <cellStyle name="Millares [0] 2" xfId="6" xr:uid="{00000000-0005-0000-0000-000002000000}"/>
    <cellStyle name="Millares [0] 2 2" xfId="12" xr:uid="{00000000-0005-0000-0000-000003000000}"/>
    <cellStyle name="Millares [0] 2 2 2" xfId="26" xr:uid="{00000000-0005-0000-0000-000004000000}"/>
    <cellStyle name="Millares [0] 2 2 2 2" xfId="54" xr:uid="{00000000-0005-0000-0000-000005000000}"/>
    <cellStyle name="Millares [0] 2 2 2 2 2" xfId="152" xr:uid="{00000000-0005-0000-0000-000006000000}"/>
    <cellStyle name="Millares [0] 2 2 2 2 3" xfId="250" xr:uid="{00000000-0005-0000-0000-000007000000}"/>
    <cellStyle name="Millares [0] 2 2 2 3" xfId="96" xr:uid="{00000000-0005-0000-0000-000008000000}"/>
    <cellStyle name="Millares [0] 2 2 2 3 2" xfId="194" xr:uid="{00000000-0005-0000-0000-000009000000}"/>
    <cellStyle name="Millares [0] 2 2 2 3 3" xfId="292" xr:uid="{00000000-0005-0000-0000-00000A000000}"/>
    <cellStyle name="Millares [0] 2 2 2 4" xfId="124" xr:uid="{00000000-0005-0000-0000-00000B000000}"/>
    <cellStyle name="Millares [0] 2 2 2 5" xfId="222" xr:uid="{00000000-0005-0000-0000-00000C000000}"/>
    <cellStyle name="Millares [0] 2 2 3" xfId="40" xr:uid="{00000000-0005-0000-0000-00000D000000}"/>
    <cellStyle name="Millares [0] 2 2 3 2" xfId="138" xr:uid="{00000000-0005-0000-0000-00000E000000}"/>
    <cellStyle name="Millares [0] 2 2 3 3" xfId="236" xr:uid="{00000000-0005-0000-0000-00000F000000}"/>
    <cellStyle name="Millares [0] 2 2 4" xfId="68" xr:uid="{00000000-0005-0000-0000-000010000000}"/>
    <cellStyle name="Millares [0] 2 2 4 2" xfId="166" xr:uid="{00000000-0005-0000-0000-000011000000}"/>
    <cellStyle name="Millares [0] 2 2 4 3" xfId="264" xr:uid="{00000000-0005-0000-0000-000012000000}"/>
    <cellStyle name="Millares [0] 2 2 5" xfId="82" xr:uid="{00000000-0005-0000-0000-000013000000}"/>
    <cellStyle name="Millares [0] 2 2 5 2" xfId="180" xr:uid="{00000000-0005-0000-0000-000014000000}"/>
    <cellStyle name="Millares [0] 2 2 5 3" xfId="278" xr:uid="{00000000-0005-0000-0000-000015000000}"/>
    <cellStyle name="Millares [0] 2 2 6" xfId="110" xr:uid="{00000000-0005-0000-0000-000016000000}"/>
    <cellStyle name="Millares [0] 2 2 7" xfId="208" xr:uid="{00000000-0005-0000-0000-000017000000}"/>
    <cellStyle name="Millares [0] 2 3" xfId="20" xr:uid="{00000000-0005-0000-0000-000018000000}"/>
    <cellStyle name="Millares [0] 2 3 2" xfId="48" xr:uid="{00000000-0005-0000-0000-000019000000}"/>
    <cellStyle name="Millares [0] 2 3 2 2" xfId="146" xr:uid="{00000000-0005-0000-0000-00001A000000}"/>
    <cellStyle name="Millares [0] 2 3 2 3" xfId="244" xr:uid="{00000000-0005-0000-0000-00001B000000}"/>
    <cellStyle name="Millares [0] 2 3 3" xfId="90" xr:uid="{00000000-0005-0000-0000-00001C000000}"/>
    <cellStyle name="Millares [0] 2 3 3 2" xfId="188" xr:uid="{00000000-0005-0000-0000-00001D000000}"/>
    <cellStyle name="Millares [0] 2 3 3 3" xfId="286" xr:uid="{00000000-0005-0000-0000-00001E000000}"/>
    <cellStyle name="Millares [0] 2 3 4" xfId="118" xr:uid="{00000000-0005-0000-0000-00001F000000}"/>
    <cellStyle name="Millares [0] 2 3 5" xfId="216" xr:uid="{00000000-0005-0000-0000-000020000000}"/>
    <cellStyle name="Millares [0] 2 4" xfId="34" xr:uid="{00000000-0005-0000-0000-000021000000}"/>
    <cellStyle name="Millares [0] 2 4 2" xfId="132" xr:uid="{00000000-0005-0000-0000-000022000000}"/>
    <cellStyle name="Millares [0] 2 4 3" xfId="230" xr:uid="{00000000-0005-0000-0000-000023000000}"/>
    <cellStyle name="Millares [0] 2 5" xfId="62" xr:uid="{00000000-0005-0000-0000-000024000000}"/>
    <cellStyle name="Millares [0] 2 5 2" xfId="160" xr:uid="{00000000-0005-0000-0000-000025000000}"/>
    <cellStyle name="Millares [0] 2 5 3" xfId="258" xr:uid="{00000000-0005-0000-0000-000026000000}"/>
    <cellStyle name="Millares [0] 2 6" xfId="76" xr:uid="{00000000-0005-0000-0000-000027000000}"/>
    <cellStyle name="Millares [0] 2 6 2" xfId="174" xr:uid="{00000000-0005-0000-0000-000028000000}"/>
    <cellStyle name="Millares [0] 2 6 3" xfId="272" xr:uid="{00000000-0005-0000-0000-000029000000}"/>
    <cellStyle name="Millares [0] 2 7" xfId="104" xr:uid="{00000000-0005-0000-0000-00002A000000}"/>
    <cellStyle name="Millares [0] 2 8" xfId="202" xr:uid="{00000000-0005-0000-0000-00002B000000}"/>
    <cellStyle name="Millares [0] 3" xfId="18" xr:uid="{00000000-0005-0000-0000-00002C000000}"/>
    <cellStyle name="Millares [0] 3 2" xfId="32" xr:uid="{00000000-0005-0000-0000-00002D000000}"/>
    <cellStyle name="Millares [0] 3 2 2" xfId="60" xr:uid="{00000000-0005-0000-0000-00002E000000}"/>
    <cellStyle name="Millares [0] 3 2 2 2" xfId="158" xr:uid="{00000000-0005-0000-0000-00002F000000}"/>
    <cellStyle name="Millares [0] 3 2 2 3" xfId="256" xr:uid="{00000000-0005-0000-0000-000030000000}"/>
    <cellStyle name="Millares [0] 3 2 3" xfId="102" xr:uid="{00000000-0005-0000-0000-000031000000}"/>
    <cellStyle name="Millares [0] 3 2 3 2" xfId="200" xr:uid="{00000000-0005-0000-0000-000032000000}"/>
    <cellStyle name="Millares [0] 3 2 3 3" xfId="298" xr:uid="{00000000-0005-0000-0000-000033000000}"/>
    <cellStyle name="Millares [0] 3 2 4" xfId="130" xr:uid="{00000000-0005-0000-0000-000034000000}"/>
    <cellStyle name="Millares [0] 3 2 5" xfId="228" xr:uid="{00000000-0005-0000-0000-000035000000}"/>
    <cellStyle name="Millares [0] 3 3" xfId="46" xr:uid="{00000000-0005-0000-0000-000036000000}"/>
    <cellStyle name="Millares [0] 3 3 2" xfId="144" xr:uid="{00000000-0005-0000-0000-000037000000}"/>
    <cellStyle name="Millares [0] 3 3 3" xfId="242" xr:uid="{00000000-0005-0000-0000-000038000000}"/>
    <cellStyle name="Millares [0] 3 4" xfId="74" xr:uid="{00000000-0005-0000-0000-000039000000}"/>
    <cellStyle name="Millares [0] 3 4 2" xfId="172" xr:uid="{00000000-0005-0000-0000-00003A000000}"/>
    <cellStyle name="Millares [0] 3 4 3" xfId="270" xr:uid="{00000000-0005-0000-0000-00003B000000}"/>
    <cellStyle name="Millares [0] 3 5" xfId="88" xr:uid="{00000000-0005-0000-0000-00003C000000}"/>
    <cellStyle name="Millares [0] 3 5 2" xfId="186" xr:uid="{00000000-0005-0000-0000-00003D000000}"/>
    <cellStyle name="Millares [0] 3 5 3" xfId="284" xr:uid="{00000000-0005-0000-0000-00003E000000}"/>
    <cellStyle name="Millares [0] 3 6" xfId="116" xr:uid="{00000000-0005-0000-0000-00003F000000}"/>
    <cellStyle name="Millares [0] 3 7" xfId="214" xr:uid="{00000000-0005-0000-0000-000040000000}"/>
    <cellStyle name="Millares 2" xfId="7" xr:uid="{00000000-0005-0000-0000-000041000000}"/>
    <cellStyle name="Millares 2 2" xfId="13" xr:uid="{00000000-0005-0000-0000-000042000000}"/>
    <cellStyle name="Millares 2 2 2" xfId="27" xr:uid="{00000000-0005-0000-0000-000043000000}"/>
    <cellStyle name="Millares 2 2 2 2" xfId="55" xr:uid="{00000000-0005-0000-0000-000044000000}"/>
    <cellStyle name="Millares 2 2 2 2 2" xfId="153" xr:uid="{00000000-0005-0000-0000-000045000000}"/>
    <cellStyle name="Millares 2 2 2 2 3" xfId="251" xr:uid="{00000000-0005-0000-0000-000046000000}"/>
    <cellStyle name="Millares 2 2 2 3" xfId="97" xr:uid="{00000000-0005-0000-0000-000047000000}"/>
    <cellStyle name="Millares 2 2 2 3 2" xfId="195" xr:uid="{00000000-0005-0000-0000-000048000000}"/>
    <cellStyle name="Millares 2 2 2 3 3" xfId="293" xr:uid="{00000000-0005-0000-0000-000049000000}"/>
    <cellStyle name="Millares 2 2 2 4" xfId="125" xr:uid="{00000000-0005-0000-0000-00004A000000}"/>
    <cellStyle name="Millares 2 2 2 5" xfId="223" xr:uid="{00000000-0005-0000-0000-00004B000000}"/>
    <cellStyle name="Millares 2 2 3" xfId="41" xr:uid="{00000000-0005-0000-0000-00004C000000}"/>
    <cellStyle name="Millares 2 2 3 2" xfId="139" xr:uid="{00000000-0005-0000-0000-00004D000000}"/>
    <cellStyle name="Millares 2 2 3 3" xfId="237" xr:uid="{00000000-0005-0000-0000-00004E000000}"/>
    <cellStyle name="Millares 2 2 4" xfId="69" xr:uid="{00000000-0005-0000-0000-00004F000000}"/>
    <cellStyle name="Millares 2 2 4 2" xfId="167" xr:uid="{00000000-0005-0000-0000-000050000000}"/>
    <cellStyle name="Millares 2 2 4 3" xfId="265" xr:uid="{00000000-0005-0000-0000-000051000000}"/>
    <cellStyle name="Millares 2 2 5" xfId="83" xr:uid="{00000000-0005-0000-0000-000052000000}"/>
    <cellStyle name="Millares 2 2 5 2" xfId="181" xr:uid="{00000000-0005-0000-0000-000053000000}"/>
    <cellStyle name="Millares 2 2 5 3" xfId="279" xr:uid="{00000000-0005-0000-0000-000054000000}"/>
    <cellStyle name="Millares 2 2 6" xfId="111" xr:uid="{00000000-0005-0000-0000-000055000000}"/>
    <cellStyle name="Millares 2 2 7" xfId="209" xr:uid="{00000000-0005-0000-0000-000056000000}"/>
    <cellStyle name="Millares 2 3" xfId="21" xr:uid="{00000000-0005-0000-0000-000057000000}"/>
    <cellStyle name="Millares 2 3 2" xfId="49" xr:uid="{00000000-0005-0000-0000-000058000000}"/>
    <cellStyle name="Millares 2 3 2 2" xfId="147" xr:uid="{00000000-0005-0000-0000-000059000000}"/>
    <cellStyle name="Millares 2 3 2 3" xfId="245" xr:uid="{00000000-0005-0000-0000-00005A000000}"/>
    <cellStyle name="Millares 2 3 3" xfId="91" xr:uid="{00000000-0005-0000-0000-00005B000000}"/>
    <cellStyle name="Millares 2 3 3 2" xfId="189" xr:uid="{00000000-0005-0000-0000-00005C000000}"/>
    <cellStyle name="Millares 2 3 3 3" xfId="287" xr:uid="{00000000-0005-0000-0000-00005D000000}"/>
    <cellStyle name="Millares 2 3 4" xfId="119" xr:uid="{00000000-0005-0000-0000-00005E000000}"/>
    <cellStyle name="Millares 2 3 5" xfId="217" xr:uid="{00000000-0005-0000-0000-00005F000000}"/>
    <cellStyle name="Millares 2 4" xfId="35" xr:uid="{00000000-0005-0000-0000-000060000000}"/>
    <cellStyle name="Millares 2 4 2" xfId="133" xr:uid="{00000000-0005-0000-0000-000061000000}"/>
    <cellStyle name="Millares 2 4 3" xfId="231" xr:uid="{00000000-0005-0000-0000-000062000000}"/>
    <cellStyle name="Millares 2 5" xfId="63" xr:uid="{00000000-0005-0000-0000-000063000000}"/>
    <cellStyle name="Millares 2 5 2" xfId="161" xr:uid="{00000000-0005-0000-0000-000064000000}"/>
    <cellStyle name="Millares 2 5 3" xfId="259" xr:uid="{00000000-0005-0000-0000-000065000000}"/>
    <cellStyle name="Millares 2 6" xfId="77" xr:uid="{00000000-0005-0000-0000-000066000000}"/>
    <cellStyle name="Millares 2 6 2" xfId="175" xr:uid="{00000000-0005-0000-0000-000067000000}"/>
    <cellStyle name="Millares 2 6 3" xfId="273" xr:uid="{00000000-0005-0000-0000-000068000000}"/>
    <cellStyle name="Millares 2 7" xfId="105" xr:uid="{00000000-0005-0000-0000-000069000000}"/>
    <cellStyle name="Millares 2 8" xfId="203" xr:uid="{00000000-0005-0000-0000-00006A000000}"/>
    <cellStyle name="Millares 3" xfId="8" xr:uid="{00000000-0005-0000-0000-00006B000000}"/>
    <cellStyle name="Millares 3 2" xfId="14" xr:uid="{00000000-0005-0000-0000-00006C000000}"/>
    <cellStyle name="Millares 3 2 2" xfId="28" xr:uid="{00000000-0005-0000-0000-00006D000000}"/>
    <cellStyle name="Millares 3 2 2 2" xfId="56" xr:uid="{00000000-0005-0000-0000-00006E000000}"/>
    <cellStyle name="Millares 3 2 2 2 2" xfId="154" xr:uid="{00000000-0005-0000-0000-00006F000000}"/>
    <cellStyle name="Millares 3 2 2 2 3" xfId="252" xr:uid="{00000000-0005-0000-0000-000070000000}"/>
    <cellStyle name="Millares 3 2 2 3" xfId="98" xr:uid="{00000000-0005-0000-0000-000071000000}"/>
    <cellStyle name="Millares 3 2 2 3 2" xfId="196" xr:uid="{00000000-0005-0000-0000-000072000000}"/>
    <cellStyle name="Millares 3 2 2 3 3" xfId="294" xr:uid="{00000000-0005-0000-0000-000073000000}"/>
    <cellStyle name="Millares 3 2 2 4" xfId="126" xr:uid="{00000000-0005-0000-0000-000074000000}"/>
    <cellStyle name="Millares 3 2 2 5" xfId="224" xr:uid="{00000000-0005-0000-0000-000075000000}"/>
    <cellStyle name="Millares 3 2 3" xfId="42" xr:uid="{00000000-0005-0000-0000-000076000000}"/>
    <cellStyle name="Millares 3 2 3 2" xfId="140" xr:uid="{00000000-0005-0000-0000-000077000000}"/>
    <cellStyle name="Millares 3 2 3 3" xfId="238" xr:uid="{00000000-0005-0000-0000-000078000000}"/>
    <cellStyle name="Millares 3 2 4" xfId="70" xr:uid="{00000000-0005-0000-0000-000079000000}"/>
    <cellStyle name="Millares 3 2 4 2" xfId="168" xr:uid="{00000000-0005-0000-0000-00007A000000}"/>
    <cellStyle name="Millares 3 2 4 3" xfId="266" xr:uid="{00000000-0005-0000-0000-00007B000000}"/>
    <cellStyle name="Millares 3 2 5" xfId="84" xr:uid="{00000000-0005-0000-0000-00007C000000}"/>
    <cellStyle name="Millares 3 2 5 2" xfId="182" xr:uid="{00000000-0005-0000-0000-00007D000000}"/>
    <cellStyle name="Millares 3 2 5 3" xfId="280" xr:uid="{00000000-0005-0000-0000-00007E000000}"/>
    <cellStyle name="Millares 3 2 6" xfId="112" xr:uid="{00000000-0005-0000-0000-00007F000000}"/>
    <cellStyle name="Millares 3 2 7" xfId="210" xr:uid="{00000000-0005-0000-0000-000080000000}"/>
    <cellStyle name="Millares 3 3" xfId="22" xr:uid="{00000000-0005-0000-0000-000081000000}"/>
    <cellStyle name="Millares 3 3 2" xfId="50" xr:uid="{00000000-0005-0000-0000-000082000000}"/>
    <cellStyle name="Millares 3 3 2 2" xfId="148" xr:uid="{00000000-0005-0000-0000-000083000000}"/>
    <cellStyle name="Millares 3 3 2 3" xfId="246" xr:uid="{00000000-0005-0000-0000-000084000000}"/>
    <cellStyle name="Millares 3 3 3" xfId="92" xr:uid="{00000000-0005-0000-0000-000085000000}"/>
    <cellStyle name="Millares 3 3 3 2" xfId="190" xr:uid="{00000000-0005-0000-0000-000086000000}"/>
    <cellStyle name="Millares 3 3 3 3" xfId="288" xr:uid="{00000000-0005-0000-0000-000087000000}"/>
    <cellStyle name="Millares 3 3 4" xfId="120" xr:uid="{00000000-0005-0000-0000-000088000000}"/>
    <cellStyle name="Millares 3 3 5" xfId="218" xr:uid="{00000000-0005-0000-0000-000089000000}"/>
    <cellStyle name="Millares 3 4" xfId="36" xr:uid="{00000000-0005-0000-0000-00008A000000}"/>
    <cellStyle name="Millares 3 4 2" xfId="134" xr:uid="{00000000-0005-0000-0000-00008B000000}"/>
    <cellStyle name="Millares 3 4 3" xfId="232" xr:uid="{00000000-0005-0000-0000-00008C000000}"/>
    <cellStyle name="Millares 3 5" xfId="64" xr:uid="{00000000-0005-0000-0000-00008D000000}"/>
    <cellStyle name="Millares 3 5 2" xfId="162" xr:uid="{00000000-0005-0000-0000-00008E000000}"/>
    <cellStyle name="Millares 3 5 3" xfId="260" xr:uid="{00000000-0005-0000-0000-00008F000000}"/>
    <cellStyle name="Millares 3 6" xfId="78" xr:uid="{00000000-0005-0000-0000-000090000000}"/>
    <cellStyle name="Millares 3 6 2" xfId="176" xr:uid="{00000000-0005-0000-0000-000091000000}"/>
    <cellStyle name="Millares 3 6 3" xfId="274" xr:uid="{00000000-0005-0000-0000-000092000000}"/>
    <cellStyle name="Millares 3 7" xfId="106" xr:uid="{00000000-0005-0000-0000-000093000000}"/>
    <cellStyle name="Millares 3 8" xfId="204" xr:uid="{00000000-0005-0000-0000-000094000000}"/>
    <cellStyle name="Millares 4" xfId="9" xr:uid="{00000000-0005-0000-0000-000095000000}"/>
    <cellStyle name="Millares 4 2" xfId="15" xr:uid="{00000000-0005-0000-0000-000096000000}"/>
    <cellStyle name="Millares 4 2 2" xfId="29" xr:uid="{00000000-0005-0000-0000-000097000000}"/>
    <cellStyle name="Millares 4 2 2 2" xfId="57" xr:uid="{00000000-0005-0000-0000-000098000000}"/>
    <cellStyle name="Millares 4 2 2 2 2" xfId="155" xr:uid="{00000000-0005-0000-0000-000099000000}"/>
    <cellStyle name="Millares 4 2 2 2 3" xfId="253" xr:uid="{00000000-0005-0000-0000-00009A000000}"/>
    <cellStyle name="Millares 4 2 2 3" xfId="99" xr:uid="{00000000-0005-0000-0000-00009B000000}"/>
    <cellStyle name="Millares 4 2 2 3 2" xfId="197" xr:uid="{00000000-0005-0000-0000-00009C000000}"/>
    <cellStyle name="Millares 4 2 2 3 3" xfId="295" xr:uid="{00000000-0005-0000-0000-00009D000000}"/>
    <cellStyle name="Millares 4 2 2 4" xfId="127" xr:uid="{00000000-0005-0000-0000-00009E000000}"/>
    <cellStyle name="Millares 4 2 2 5" xfId="225" xr:uid="{00000000-0005-0000-0000-00009F000000}"/>
    <cellStyle name="Millares 4 2 3" xfId="43" xr:uid="{00000000-0005-0000-0000-0000A0000000}"/>
    <cellStyle name="Millares 4 2 3 2" xfId="141" xr:uid="{00000000-0005-0000-0000-0000A1000000}"/>
    <cellStyle name="Millares 4 2 3 3" xfId="239" xr:uid="{00000000-0005-0000-0000-0000A2000000}"/>
    <cellStyle name="Millares 4 2 4" xfId="71" xr:uid="{00000000-0005-0000-0000-0000A3000000}"/>
    <cellStyle name="Millares 4 2 4 2" xfId="169" xr:uid="{00000000-0005-0000-0000-0000A4000000}"/>
    <cellStyle name="Millares 4 2 4 3" xfId="267" xr:uid="{00000000-0005-0000-0000-0000A5000000}"/>
    <cellStyle name="Millares 4 2 5" xfId="85" xr:uid="{00000000-0005-0000-0000-0000A6000000}"/>
    <cellStyle name="Millares 4 2 5 2" xfId="183" xr:uid="{00000000-0005-0000-0000-0000A7000000}"/>
    <cellStyle name="Millares 4 2 5 3" xfId="281" xr:uid="{00000000-0005-0000-0000-0000A8000000}"/>
    <cellStyle name="Millares 4 2 6" xfId="113" xr:uid="{00000000-0005-0000-0000-0000A9000000}"/>
    <cellStyle name="Millares 4 2 7" xfId="211" xr:uid="{00000000-0005-0000-0000-0000AA000000}"/>
    <cellStyle name="Millares 4 3" xfId="23" xr:uid="{00000000-0005-0000-0000-0000AB000000}"/>
    <cellStyle name="Millares 4 3 2" xfId="51" xr:uid="{00000000-0005-0000-0000-0000AC000000}"/>
    <cellStyle name="Millares 4 3 2 2" xfId="149" xr:uid="{00000000-0005-0000-0000-0000AD000000}"/>
    <cellStyle name="Millares 4 3 2 3" xfId="247" xr:uid="{00000000-0005-0000-0000-0000AE000000}"/>
    <cellStyle name="Millares 4 3 3" xfId="93" xr:uid="{00000000-0005-0000-0000-0000AF000000}"/>
    <cellStyle name="Millares 4 3 3 2" xfId="191" xr:uid="{00000000-0005-0000-0000-0000B0000000}"/>
    <cellStyle name="Millares 4 3 3 3" xfId="289" xr:uid="{00000000-0005-0000-0000-0000B1000000}"/>
    <cellStyle name="Millares 4 3 4" xfId="121" xr:uid="{00000000-0005-0000-0000-0000B2000000}"/>
    <cellStyle name="Millares 4 3 5" xfId="219" xr:uid="{00000000-0005-0000-0000-0000B3000000}"/>
    <cellStyle name="Millares 4 4" xfId="37" xr:uid="{00000000-0005-0000-0000-0000B4000000}"/>
    <cellStyle name="Millares 4 4 2" xfId="135" xr:uid="{00000000-0005-0000-0000-0000B5000000}"/>
    <cellStyle name="Millares 4 4 3" xfId="233" xr:uid="{00000000-0005-0000-0000-0000B6000000}"/>
    <cellStyle name="Millares 4 5" xfId="65" xr:uid="{00000000-0005-0000-0000-0000B7000000}"/>
    <cellStyle name="Millares 4 5 2" xfId="163" xr:uid="{00000000-0005-0000-0000-0000B8000000}"/>
    <cellStyle name="Millares 4 5 3" xfId="261" xr:uid="{00000000-0005-0000-0000-0000B9000000}"/>
    <cellStyle name="Millares 4 6" xfId="79" xr:uid="{00000000-0005-0000-0000-0000BA000000}"/>
    <cellStyle name="Millares 4 6 2" xfId="177" xr:uid="{00000000-0005-0000-0000-0000BB000000}"/>
    <cellStyle name="Millares 4 6 3" xfId="275" xr:uid="{00000000-0005-0000-0000-0000BC000000}"/>
    <cellStyle name="Millares 4 7" xfId="107" xr:uid="{00000000-0005-0000-0000-0000BD000000}"/>
    <cellStyle name="Millares 4 8" xfId="205" xr:uid="{00000000-0005-0000-0000-0000BE000000}"/>
    <cellStyle name="Millares 5" xfId="10" xr:uid="{00000000-0005-0000-0000-0000BF000000}"/>
    <cellStyle name="Millares 5 2" xfId="16" xr:uid="{00000000-0005-0000-0000-0000C0000000}"/>
    <cellStyle name="Millares 5 2 2" xfId="30" xr:uid="{00000000-0005-0000-0000-0000C1000000}"/>
    <cellStyle name="Millares 5 2 2 2" xfId="58" xr:uid="{00000000-0005-0000-0000-0000C2000000}"/>
    <cellStyle name="Millares 5 2 2 2 2" xfId="156" xr:uid="{00000000-0005-0000-0000-0000C3000000}"/>
    <cellStyle name="Millares 5 2 2 2 3" xfId="254" xr:uid="{00000000-0005-0000-0000-0000C4000000}"/>
    <cellStyle name="Millares 5 2 2 3" xfId="100" xr:uid="{00000000-0005-0000-0000-0000C5000000}"/>
    <cellStyle name="Millares 5 2 2 3 2" xfId="198" xr:uid="{00000000-0005-0000-0000-0000C6000000}"/>
    <cellStyle name="Millares 5 2 2 3 3" xfId="296" xr:uid="{00000000-0005-0000-0000-0000C7000000}"/>
    <cellStyle name="Millares 5 2 2 4" xfId="128" xr:uid="{00000000-0005-0000-0000-0000C8000000}"/>
    <cellStyle name="Millares 5 2 2 5" xfId="226" xr:uid="{00000000-0005-0000-0000-0000C9000000}"/>
    <cellStyle name="Millares 5 2 3" xfId="44" xr:uid="{00000000-0005-0000-0000-0000CA000000}"/>
    <cellStyle name="Millares 5 2 3 2" xfId="142" xr:uid="{00000000-0005-0000-0000-0000CB000000}"/>
    <cellStyle name="Millares 5 2 3 3" xfId="240" xr:uid="{00000000-0005-0000-0000-0000CC000000}"/>
    <cellStyle name="Millares 5 2 4" xfId="72" xr:uid="{00000000-0005-0000-0000-0000CD000000}"/>
    <cellStyle name="Millares 5 2 4 2" xfId="170" xr:uid="{00000000-0005-0000-0000-0000CE000000}"/>
    <cellStyle name="Millares 5 2 4 3" xfId="268" xr:uid="{00000000-0005-0000-0000-0000CF000000}"/>
    <cellStyle name="Millares 5 2 5" xfId="86" xr:uid="{00000000-0005-0000-0000-0000D0000000}"/>
    <cellStyle name="Millares 5 2 5 2" xfId="184" xr:uid="{00000000-0005-0000-0000-0000D1000000}"/>
    <cellStyle name="Millares 5 2 5 3" xfId="282" xr:uid="{00000000-0005-0000-0000-0000D2000000}"/>
    <cellStyle name="Millares 5 2 6" xfId="114" xr:uid="{00000000-0005-0000-0000-0000D3000000}"/>
    <cellStyle name="Millares 5 2 7" xfId="212" xr:uid="{00000000-0005-0000-0000-0000D4000000}"/>
    <cellStyle name="Millares 5 3" xfId="24" xr:uid="{00000000-0005-0000-0000-0000D5000000}"/>
    <cellStyle name="Millares 5 3 2" xfId="52" xr:uid="{00000000-0005-0000-0000-0000D6000000}"/>
    <cellStyle name="Millares 5 3 2 2" xfId="150" xr:uid="{00000000-0005-0000-0000-0000D7000000}"/>
    <cellStyle name="Millares 5 3 2 3" xfId="248" xr:uid="{00000000-0005-0000-0000-0000D8000000}"/>
    <cellStyle name="Millares 5 3 3" xfId="94" xr:uid="{00000000-0005-0000-0000-0000D9000000}"/>
    <cellStyle name="Millares 5 3 3 2" xfId="192" xr:uid="{00000000-0005-0000-0000-0000DA000000}"/>
    <cellStyle name="Millares 5 3 3 3" xfId="290" xr:uid="{00000000-0005-0000-0000-0000DB000000}"/>
    <cellStyle name="Millares 5 3 4" xfId="122" xr:uid="{00000000-0005-0000-0000-0000DC000000}"/>
    <cellStyle name="Millares 5 3 5" xfId="220" xr:uid="{00000000-0005-0000-0000-0000DD000000}"/>
    <cellStyle name="Millares 5 4" xfId="38" xr:uid="{00000000-0005-0000-0000-0000DE000000}"/>
    <cellStyle name="Millares 5 4 2" xfId="136" xr:uid="{00000000-0005-0000-0000-0000DF000000}"/>
    <cellStyle name="Millares 5 4 3" xfId="234" xr:uid="{00000000-0005-0000-0000-0000E0000000}"/>
    <cellStyle name="Millares 5 5" xfId="66" xr:uid="{00000000-0005-0000-0000-0000E1000000}"/>
    <cellStyle name="Millares 5 5 2" xfId="164" xr:uid="{00000000-0005-0000-0000-0000E2000000}"/>
    <cellStyle name="Millares 5 5 3" xfId="262" xr:uid="{00000000-0005-0000-0000-0000E3000000}"/>
    <cellStyle name="Millares 5 6" xfId="80" xr:uid="{00000000-0005-0000-0000-0000E4000000}"/>
    <cellStyle name="Millares 5 6 2" xfId="178" xr:uid="{00000000-0005-0000-0000-0000E5000000}"/>
    <cellStyle name="Millares 5 6 3" xfId="276" xr:uid="{00000000-0005-0000-0000-0000E6000000}"/>
    <cellStyle name="Millares 5 7" xfId="108" xr:uid="{00000000-0005-0000-0000-0000E7000000}"/>
    <cellStyle name="Millares 5 8" xfId="206" xr:uid="{00000000-0005-0000-0000-0000E8000000}"/>
    <cellStyle name="Millares 6" xfId="11" xr:uid="{00000000-0005-0000-0000-0000E9000000}"/>
    <cellStyle name="Millares 6 2" xfId="17" xr:uid="{00000000-0005-0000-0000-0000EA000000}"/>
    <cellStyle name="Millares 6 2 2" xfId="31" xr:uid="{00000000-0005-0000-0000-0000EB000000}"/>
    <cellStyle name="Millares 6 2 2 2" xfId="59" xr:uid="{00000000-0005-0000-0000-0000EC000000}"/>
    <cellStyle name="Millares 6 2 2 2 2" xfId="157" xr:uid="{00000000-0005-0000-0000-0000ED000000}"/>
    <cellStyle name="Millares 6 2 2 2 3" xfId="255" xr:uid="{00000000-0005-0000-0000-0000EE000000}"/>
    <cellStyle name="Millares 6 2 2 3" xfId="101" xr:uid="{00000000-0005-0000-0000-0000EF000000}"/>
    <cellStyle name="Millares 6 2 2 3 2" xfId="199" xr:uid="{00000000-0005-0000-0000-0000F0000000}"/>
    <cellStyle name="Millares 6 2 2 3 3" xfId="297" xr:uid="{00000000-0005-0000-0000-0000F1000000}"/>
    <cellStyle name="Millares 6 2 2 4" xfId="129" xr:uid="{00000000-0005-0000-0000-0000F2000000}"/>
    <cellStyle name="Millares 6 2 2 5" xfId="227" xr:uid="{00000000-0005-0000-0000-0000F3000000}"/>
    <cellStyle name="Millares 6 2 3" xfId="45" xr:uid="{00000000-0005-0000-0000-0000F4000000}"/>
    <cellStyle name="Millares 6 2 3 2" xfId="143" xr:uid="{00000000-0005-0000-0000-0000F5000000}"/>
    <cellStyle name="Millares 6 2 3 3" xfId="241" xr:uid="{00000000-0005-0000-0000-0000F6000000}"/>
    <cellStyle name="Millares 6 2 4" xfId="73" xr:uid="{00000000-0005-0000-0000-0000F7000000}"/>
    <cellStyle name="Millares 6 2 4 2" xfId="171" xr:uid="{00000000-0005-0000-0000-0000F8000000}"/>
    <cellStyle name="Millares 6 2 4 3" xfId="269" xr:uid="{00000000-0005-0000-0000-0000F9000000}"/>
    <cellStyle name="Millares 6 2 5" xfId="87" xr:uid="{00000000-0005-0000-0000-0000FA000000}"/>
    <cellStyle name="Millares 6 2 5 2" xfId="185" xr:uid="{00000000-0005-0000-0000-0000FB000000}"/>
    <cellStyle name="Millares 6 2 5 3" xfId="283" xr:uid="{00000000-0005-0000-0000-0000FC000000}"/>
    <cellStyle name="Millares 6 2 6" xfId="115" xr:uid="{00000000-0005-0000-0000-0000FD000000}"/>
    <cellStyle name="Millares 6 2 7" xfId="213" xr:uid="{00000000-0005-0000-0000-0000FE000000}"/>
    <cellStyle name="Millares 6 3" xfId="25" xr:uid="{00000000-0005-0000-0000-0000FF000000}"/>
    <cellStyle name="Millares 6 3 2" xfId="53" xr:uid="{00000000-0005-0000-0000-000000010000}"/>
    <cellStyle name="Millares 6 3 2 2" xfId="151" xr:uid="{00000000-0005-0000-0000-000001010000}"/>
    <cellStyle name="Millares 6 3 2 3" xfId="249" xr:uid="{00000000-0005-0000-0000-000002010000}"/>
    <cellStyle name="Millares 6 3 3" xfId="95" xr:uid="{00000000-0005-0000-0000-000003010000}"/>
    <cellStyle name="Millares 6 3 3 2" xfId="193" xr:uid="{00000000-0005-0000-0000-000004010000}"/>
    <cellStyle name="Millares 6 3 3 3" xfId="291" xr:uid="{00000000-0005-0000-0000-000005010000}"/>
    <cellStyle name="Millares 6 3 4" xfId="123" xr:uid="{00000000-0005-0000-0000-000006010000}"/>
    <cellStyle name="Millares 6 3 5" xfId="221" xr:uid="{00000000-0005-0000-0000-000007010000}"/>
    <cellStyle name="Millares 6 4" xfId="39" xr:uid="{00000000-0005-0000-0000-000008010000}"/>
    <cellStyle name="Millares 6 4 2" xfId="137" xr:uid="{00000000-0005-0000-0000-000009010000}"/>
    <cellStyle name="Millares 6 4 3" xfId="235" xr:uid="{00000000-0005-0000-0000-00000A010000}"/>
    <cellStyle name="Millares 6 5" xfId="67" xr:uid="{00000000-0005-0000-0000-00000B010000}"/>
    <cellStyle name="Millares 6 5 2" xfId="165" xr:uid="{00000000-0005-0000-0000-00000C010000}"/>
    <cellStyle name="Millares 6 5 3" xfId="263" xr:uid="{00000000-0005-0000-0000-00000D010000}"/>
    <cellStyle name="Millares 6 6" xfId="81" xr:uid="{00000000-0005-0000-0000-00000E010000}"/>
    <cellStyle name="Millares 6 6 2" xfId="179" xr:uid="{00000000-0005-0000-0000-00000F010000}"/>
    <cellStyle name="Millares 6 6 3" xfId="277" xr:uid="{00000000-0005-0000-0000-000010010000}"/>
    <cellStyle name="Millares 6 7" xfId="109" xr:uid="{00000000-0005-0000-0000-000011010000}"/>
    <cellStyle name="Millares 6 8" xfId="207" xr:uid="{00000000-0005-0000-0000-000012010000}"/>
    <cellStyle name="Millares 7" xfId="19" xr:uid="{00000000-0005-0000-0000-000013010000}"/>
    <cellStyle name="Millares 7 2" xfId="33" xr:uid="{00000000-0005-0000-0000-000014010000}"/>
    <cellStyle name="Millares 7 2 2" xfId="61" xr:uid="{00000000-0005-0000-0000-000015010000}"/>
    <cellStyle name="Millares 7 2 2 2" xfId="159" xr:uid="{00000000-0005-0000-0000-000016010000}"/>
    <cellStyle name="Millares 7 2 2 3" xfId="257" xr:uid="{00000000-0005-0000-0000-000017010000}"/>
    <cellStyle name="Millares 7 2 3" xfId="103" xr:uid="{00000000-0005-0000-0000-000018010000}"/>
    <cellStyle name="Millares 7 2 3 2" xfId="201" xr:uid="{00000000-0005-0000-0000-000019010000}"/>
    <cellStyle name="Millares 7 2 3 3" xfId="299" xr:uid="{00000000-0005-0000-0000-00001A010000}"/>
    <cellStyle name="Millares 7 2 4" xfId="131" xr:uid="{00000000-0005-0000-0000-00001B010000}"/>
    <cellStyle name="Millares 7 2 5" xfId="229" xr:uid="{00000000-0005-0000-0000-00001C010000}"/>
    <cellStyle name="Millares 7 3" xfId="47" xr:uid="{00000000-0005-0000-0000-00001D010000}"/>
    <cellStyle name="Millares 7 3 2" xfId="145" xr:uid="{00000000-0005-0000-0000-00001E010000}"/>
    <cellStyle name="Millares 7 3 3" xfId="243" xr:uid="{00000000-0005-0000-0000-00001F010000}"/>
    <cellStyle name="Millares 7 4" xfId="75" xr:uid="{00000000-0005-0000-0000-000020010000}"/>
    <cellStyle name="Millares 7 4 2" xfId="173" xr:uid="{00000000-0005-0000-0000-000021010000}"/>
    <cellStyle name="Millares 7 4 3" xfId="271" xr:uid="{00000000-0005-0000-0000-000022010000}"/>
    <cellStyle name="Millares 7 5" xfId="89" xr:uid="{00000000-0005-0000-0000-000023010000}"/>
    <cellStyle name="Millares 7 5 2" xfId="187" xr:uid="{00000000-0005-0000-0000-000024010000}"/>
    <cellStyle name="Millares 7 5 3" xfId="285" xr:uid="{00000000-0005-0000-0000-000025010000}"/>
    <cellStyle name="Millares 7 6" xfId="117" xr:uid="{00000000-0005-0000-0000-000026010000}"/>
    <cellStyle name="Millares 7 7" xfId="215" xr:uid="{00000000-0005-0000-0000-000027010000}"/>
    <cellStyle name="Normal" xfId="0" builtinId="0"/>
    <cellStyle name="Normal 10" xfId="5" xr:uid="{00000000-0005-0000-0000-000029010000}"/>
    <cellStyle name="Normal 2 6" xfId="4" xr:uid="{00000000-0005-0000-0000-00002A010000}"/>
    <cellStyle name="Porcentaje" xfId="1" builtinId="5"/>
  </cellStyles>
  <dxfs count="0"/>
  <tableStyles count="0" defaultTableStyle="TableStyleMedium2" defaultPivotStyle="PivotStyleLight16"/>
  <colors>
    <mruColors>
      <color rgb="FFE8A7A0"/>
      <color rgb="FFF6E0DC"/>
      <color rgb="FFF8D4D7"/>
      <color rgb="FF9F9DC3"/>
      <color rgb="FF3EAF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990599</xdr:colOff>
      <xdr:row>0</xdr:row>
      <xdr:rowOff>57150</xdr:rowOff>
    </xdr:from>
    <xdr:ext cx="2841625" cy="1520108"/>
    <xdr:pic>
      <xdr:nvPicPr>
        <xdr:cNvPr id="2" name="Imagen 1">
          <a:extLst>
            <a:ext uri="{FF2B5EF4-FFF2-40B4-BE49-F238E27FC236}">
              <a16:creationId xmlns:a16="http://schemas.microsoft.com/office/drawing/2014/main" id="{5FD8544B-C4B8-4C57-806B-A555E8E667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599" y="0"/>
          <a:ext cx="2841625" cy="1520108"/>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866774"/>
    <xdr:pic>
      <xdr:nvPicPr>
        <xdr:cNvPr id="2" name="Imagen 1">
          <a:extLst>
            <a:ext uri="{FF2B5EF4-FFF2-40B4-BE49-F238E27FC236}">
              <a16:creationId xmlns:a16="http://schemas.microsoft.com/office/drawing/2014/main" id="{7126ACD8-C4A0-4545-89FF-AA985417C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8667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190500</xdr:colOff>
      <xdr:row>0</xdr:row>
      <xdr:rowOff>95251</xdr:rowOff>
    </xdr:from>
    <xdr:ext cx="1638300" cy="1000124"/>
    <xdr:pic>
      <xdr:nvPicPr>
        <xdr:cNvPr id="2" name="Imagen 1">
          <a:extLst>
            <a:ext uri="{FF2B5EF4-FFF2-40B4-BE49-F238E27FC236}">
              <a16:creationId xmlns:a16="http://schemas.microsoft.com/office/drawing/2014/main" id="{08402AE8-7A7C-4732-94D6-2AC5252705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638300" cy="1000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180975</xdr:colOff>
      <xdr:row>0</xdr:row>
      <xdr:rowOff>66675</xdr:rowOff>
    </xdr:from>
    <xdr:ext cx="1771650" cy="923925"/>
    <xdr:pic>
      <xdr:nvPicPr>
        <xdr:cNvPr id="2" name="Imagen 1">
          <a:extLst>
            <a:ext uri="{FF2B5EF4-FFF2-40B4-BE49-F238E27FC236}">
              <a16:creationId xmlns:a16="http://schemas.microsoft.com/office/drawing/2014/main" id="{2AD92527-711A-4A13-99C3-78BD555E3B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66675"/>
          <a:ext cx="17716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190500</xdr:colOff>
      <xdr:row>0</xdr:row>
      <xdr:rowOff>95250</xdr:rowOff>
    </xdr:from>
    <xdr:ext cx="1771650" cy="914400"/>
    <xdr:pic>
      <xdr:nvPicPr>
        <xdr:cNvPr id="2" name="Imagen 1">
          <a:extLst>
            <a:ext uri="{FF2B5EF4-FFF2-40B4-BE49-F238E27FC236}">
              <a16:creationId xmlns:a16="http://schemas.microsoft.com/office/drawing/2014/main" id="{F55AC147-04EC-4CA3-B9A3-CCDBDA8926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716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990599</xdr:colOff>
      <xdr:row>0</xdr:row>
      <xdr:rowOff>57150</xdr:rowOff>
    </xdr:from>
    <xdr:ext cx="2841625" cy="1520108"/>
    <xdr:pic>
      <xdr:nvPicPr>
        <xdr:cNvPr id="2" name="Imagen 1">
          <a:extLst>
            <a:ext uri="{FF2B5EF4-FFF2-40B4-BE49-F238E27FC236}">
              <a16:creationId xmlns:a16="http://schemas.microsoft.com/office/drawing/2014/main" id="{CE78A5FE-1399-4A6F-89D7-2205CBBAC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9" y="57150"/>
          <a:ext cx="2841625" cy="152010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47750"/>
    <xdr:pic>
      <xdr:nvPicPr>
        <xdr:cNvPr id="2" name="Imagen 1">
          <a:extLst>
            <a:ext uri="{FF2B5EF4-FFF2-40B4-BE49-F238E27FC236}">
              <a16:creationId xmlns:a16="http://schemas.microsoft.com/office/drawing/2014/main" id="{A4957881-2605-488C-8E4E-37DCBA081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38225"/>
    <xdr:pic>
      <xdr:nvPicPr>
        <xdr:cNvPr id="2" name="Imagen 1">
          <a:extLst>
            <a:ext uri="{FF2B5EF4-FFF2-40B4-BE49-F238E27FC236}">
              <a16:creationId xmlns:a16="http://schemas.microsoft.com/office/drawing/2014/main" id="{E227F75C-FA59-4EAE-AB2E-30019E7DFE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161925</xdr:colOff>
      <xdr:row>0</xdr:row>
      <xdr:rowOff>57150</xdr:rowOff>
    </xdr:from>
    <xdr:ext cx="1762125" cy="1123950"/>
    <xdr:pic>
      <xdr:nvPicPr>
        <xdr:cNvPr id="2" name="Imagen 1">
          <a:extLst>
            <a:ext uri="{FF2B5EF4-FFF2-40B4-BE49-F238E27FC236}">
              <a16:creationId xmlns:a16="http://schemas.microsoft.com/office/drawing/2014/main" id="{808DFAC0-7F0B-4CA9-B859-A42FFC4344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7150"/>
          <a:ext cx="1762125"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190500</xdr:colOff>
      <xdr:row>0</xdr:row>
      <xdr:rowOff>57151</xdr:rowOff>
    </xdr:from>
    <xdr:ext cx="1762125" cy="1028700"/>
    <xdr:pic>
      <xdr:nvPicPr>
        <xdr:cNvPr id="2" name="Imagen 1">
          <a:extLst>
            <a:ext uri="{FF2B5EF4-FFF2-40B4-BE49-F238E27FC236}">
              <a16:creationId xmlns:a16="http://schemas.microsoft.com/office/drawing/2014/main" id="{576A3899-698F-4C55-81D5-B51004F18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57151"/>
          <a:ext cx="17621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161925</xdr:colOff>
      <xdr:row>0</xdr:row>
      <xdr:rowOff>38100</xdr:rowOff>
    </xdr:from>
    <xdr:ext cx="1762125" cy="981075"/>
    <xdr:pic>
      <xdr:nvPicPr>
        <xdr:cNvPr id="2" name="Imagen 1">
          <a:extLst>
            <a:ext uri="{FF2B5EF4-FFF2-40B4-BE49-F238E27FC236}">
              <a16:creationId xmlns:a16="http://schemas.microsoft.com/office/drawing/2014/main" id="{60453338-2577-4126-B9C7-20E5AD618C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38100"/>
          <a:ext cx="1762125"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171450</xdr:colOff>
      <xdr:row>0</xdr:row>
      <xdr:rowOff>66675</xdr:rowOff>
    </xdr:from>
    <xdr:ext cx="1762125" cy="1085850"/>
    <xdr:pic>
      <xdr:nvPicPr>
        <xdr:cNvPr id="2" name="Imagen 1">
          <a:extLst>
            <a:ext uri="{FF2B5EF4-FFF2-40B4-BE49-F238E27FC236}">
              <a16:creationId xmlns:a16="http://schemas.microsoft.com/office/drawing/2014/main" id="{B95A8040-9428-4200-8B67-0C8B0DE8EA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66675"/>
          <a:ext cx="1762125"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1162050"/>
    <xdr:pic>
      <xdr:nvPicPr>
        <xdr:cNvPr id="2" name="Imagen 1">
          <a:extLst>
            <a:ext uri="{FF2B5EF4-FFF2-40B4-BE49-F238E27FC236}">
              <a16:creationId xmlns:a16="http://schemas.microsoft.com/office/drawing/2014/main" id="{BCC1C889-0990-41DF-AC77-C8836EB0A2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paestaraldia.gov.co/Home" TargetMode="External"/><Relationship Id="rId7" Type="http://schemas.openxmlformats.org/officeDocument/2006/relationships/printerSettings" Target="../printerSettings/printerSettings1.bin"/><Relationship Id="rId2" Type="http://schemas.openxmlformats.org/officeDocument/2006/relationships/hyperlink" Target="https://app.powerbi.com/Redirect?action=OpenApp&amp;appId=cff0408a-6380-4c0c-95dc-57859bea6530&amp;ctid=7784fa80-0515-459a-97e3-40113f9e5abc" TargetMode="External"/><Relationship Id="rId1" Type="http://schemas.openxmlformats.org/officeDocument/2006/relationships/hyperlink" Target="https://alimentosparaaprender.sharepoint.com/SitePages/Home.aspx" TargetMode="External"/><Relationship Id="rId6"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 Id="rId5"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 Id="rId4"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hyperlink" Target="../../../../../../:w:/g/personal/hcely-contr_alimentosparaaprender_gov_co/EYT_SQj09YZJpjmt0E0BMYgBX6JAbp5TBJQNMi1nY-5Czg%3fe=0GskFS" TargetMode="External"/><Relationship Id="rId7" Type="http://schemas.openxmlformats.org/officeDocument/2006/relationships/drawing" Target="../drawings/drawing12.xml"/><Relationship Id="rId2" Type="http://schemas.openxmlformats.org/officeDocument/2006/relationships/hyperlink" Target="../../../../../../:w:/g/personal/hcely-contr_alimentosparaaprender_gov_co/ESXkZlR1UJtOr9Pv78ghTiwB5LAhJEZEDqhIw5vFTfq6Iw%3fe=fAv54g" TargetMode="External"/><Relationship Id="rId1" Type="http://schemas.openxmlformats.org/officeDocument/2006/relationships/hyperlink" Target="../../../../../../:x:/g/personal/hcely-contr_alimentosparaaprender_gov_co/ESbGPK8c5h9BkEaXt-LGhz4BtF9SjumD0_hi3HGauTXmzg%3fe=B1xKeP" TargetMode="External"/><Relationship Id="rId6" Type="http://schemas.openxmlformats.org/officeDocument/2006/relationships/printerSettings" Target="../printerSettings/printerSettings11.bin"/><Relationship Id="rId5" Type="http://schemas.openxmlformats.org/officeDocument/2006/relationships/hyperlink" Target="../../../../../../:w:/g/personal/hcely-contr_alimentosparaaprender_gov_co/ESEQISsMfhpOh74Qzlvoni0BOG5jFywv43xWDx8SQvqs1g%3fe=RPLfRO" TargetMode="External"/><Relationship Id="rId4" Type="http://schemas.openxmlformats.org/officeDocument/2006/relationships/hyperlink" Target="../../../../../../:w:/g/personal/hcely-contr_alimentosparaaprender_gov_co/ESEQISsMfhpOh74Qzlvoni0BOG5jFywv43xWDx8SQvqs1g%3fe=6sjjBq"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paestaraldia.gov.co/Home" TargetMode="External"/><Relationship Id="rId7" Type="http://schemas.openxmlformats.org/officeDocument/2006/relationships/printerSettings" Target="../printerSettings/printerSettings2.bin"/><Relationship Id="rId2" Type="http://schemas.openxmlformats.org/officeDocument/2006/relationships/hyperlink" Target="https://app.powerbi.com/Redirect?action=OpenApp&amp;appId=cff0408a-6380-4c0c-95dc-57859bea6530&amp;ctid=7784fa80-0515-459a-97e3-40113f9e5abc" TargetMode="External"/><Relationship Id="rId1" Type="http://schemas.openxmlformats.org/officeDocument/2006/relationships/hyperlink" Target="https://alimentosparaaprender.sharepoint.com/SitePages/Home.aspx" TargetMode="External"/><Relationship Id="rId6"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 Id="rId5"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 Id="rId4"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48"/>
  <sheetViews>
    <sheetView tabSelected="1" topLeftCell="AD1" zoomScale="90" zoomScaleNormal="90" workbookViewId="0">
      <pane ySplit="6" topLeftCell="A9" activePane="bottomLeft" state="frozen"/>
      <selection activeCell="Z1" sqref="Z1"/>
      <selection pane="bottomLeft" activeCell="AK7" sqref="AK7:AK48"/>
    </sheetView>
  </sheetViews>
  <sheetFormatPr baseColWidth="10" defaultColWidth="11.42578125" defaultRowHeight="16.5" x14ac:dyDescent="0.3"/>
  <cols>
    <col min="1" max="1" width="19.42578125" style="1" customWidth="1"/>
    <col min="2" max="2" width="31.140625" style="1" customWidth="1"/>
    <col min="3" max="3" width="27.140625" style="1" customWidth="1"/>
    <col min="4" max="4" width="20.85546875" style="1" customWidth="1"/>
    <col min="5" max="5" width="26.42578125" style="1" customWidth="1"/>
    <col min="6" max="6" width="37.7109375" style="1" customWidth="1"/>
    <col min="7" max="7" width="40" style="1" customWidth="1"/>
    <col min="8" max="8" width="22.7109375" style="1" customWidth="1"/>
    <col min="9" max="9" width="11.42578125" style="1" customWidth="1"/>
    <col min="10" max="10" width="21.85546875" style="1" customWidth="1"/>
    <col min="11" max="11" width="19.5703125" style="1" customWidth="1"/>
    <col min="12" max="13" width="18" style="1" customWidth="1"/>
    <col min="14" max="14" width="20.7109375" style="115" hidden="1" customWidth="1"/>
    <col min="15" max="18" width="15.28515625" style="1" customWidth="1"/>
    <col min="19" max="19" width="18.7109375" style="1" customWidth="1"/>
    <col min="20" max="20" width="65.28515625" style="1" customWidth="1"/>
    <col min="21" max="22" width="18.7109375" style="1" customWidth="1"/>
    <col min="23" max="23" width="69.140625" style="1" customWidth="1"/>
    <col min="24" max="24" width="38.140625" style="1" customWidth="1"/>
    <col min="25" max="25" width="18.7109375" style="1" customWidth="1"/>
    <col min="26" max="26" width="68.42578125" style="1" customWidth="1"/>
    <col min="27" max="27" width="42.7109375" style="1" customWidth="1"/>
    <col min="28" max="28" width="19.7109375" style="1" customWidth="1"/>
    <col min="29" max="29" width="83.28515625" style="1" customWidth="1"/>
    <col min="30" max="30" width="53.85546875" style="1" customWidth="1"/>
    <col min="31" max="34" width="22" style="1" customWidth="1"/>
    <col min="35" max="35" width="26" style="1" customWidth="1"/>
    <col min="36" max="36" width="48.42578125" style="1" customWidth="1"/>
    <col min="37" max="37" width="49.5703125" style="1" customWidth="1"/>
    <col min="38" max="38" width="59.28515625" style="1" customWidth="1"/>
    <col min="39" max="16384" width="11.42578125" style="1"/>
  </cols>
  <sheetData>
    <row r="1" spans="1:37" ht="42" customHeight="1" x14ac:dyDescent="0.3">
      <c r="A1" s="360"/>
      <c r="B1" s="360"/>
      <c r="C1" s="360"/>
      <c r="D1" s="361" t="s">
        <v>0</v>
      </c>
      <c r="E1" s="361"/>
      <c r="F1" s="361"/>
      <c r="G1" s="361"/>
      <c r="H1" s="361"/>
      <c r="I1" s="361"/>
      <c r="J1" s="361"/>
      <c r="K1" s="361"/>
      <c r="L1" s="361"/>
      <c r="M1" s="361"/>
      <c r="N1" s="361"/>
      <c r="O1" s="361"/>
      <c r="P1" s="362" t="s">
        <v>1107</v>
      </c>
      <c r="Q1" s="363"/>
      <c r="R1" s="364"/>
      <c r="S1" s="368"/>
      <c r="T1" s="360"/>
      <c r="U1" s="360"/>
      <c r="V1" s="360"/>
      <c r="W1" s="360"/>
      <c r="X1" s="360"/>
      <c r="Y1" s="360"/>
      <c r="Z1" s="360"/>
      <c r="AA1" s="360"/>
      <c r="AB1" s="360"/>
      <c r="AC1" s="360"/>
      <c r="AD1" s="360"/>
    </row>
    <row r="2" spans="1:37" ht="42" customHeight="1" x14ac:dyDescent="0.3">
      <c r="A2" s="360"/>
      <c r="B2" s="360"/>
      <c r="C2" s="360"/>
      <c r="D2" s="369" t="s">
        <v>2</v>
      </c>
      <c r="E2" s="369"/>
      <c r="F2" s="369"/>
      <c r="G2" s="369"/>
      <c r="H2" s="369"/>
      <c r="I2" s="369"/>
      <c r="J2" s="369"/>
      <c r="K2" s="369"/>
      <c r="L2" s="369"/>
      <c r="M2" s="369"/>
      <c r="N2" s="369"/>
      <c r="O2" s="369"/>
      <c r="P2" s="365"/>
      <c r="Q2" s="366"/>
      <c r="R2" s="367"/>
      <c r="S2" s="368"/>
      <c r="T2" s="360"/>
      <c r="U2" s="360"/>
      <c r="V2" s="360"/>
      <c r="W2" s="360"/>
      <c r="X2" s="360"/>
      <c r="Y2" s="360"/>
      <c r="Z2" s="360"/>
      <c r="AA2" s="360"/>
      <c r="AB2" s="360"/>
      <c r="AC2" s="360"/>
      <c r="AD2" s="360"/>
    </row>
    <row r="3" spans="1:37" ht="42" customHeight="1" x14ac:dyDescent="0.3">
      <c r="A3" s="360"/>
      <c r="B3" s="360"/>
      <c r="C3" s="360"/>
      <c r="D3" s="370" t="s">
        <v>3</v>
      </c>
      <c r="E3" s="370"/>
      <c r="F3" s="370"/>
      <c r="G3" s="370"/>
      <c r="H3" s="370"/>
      <c r="I3" s="370"/>
      <c r="J3" s="370"/>
      <c r="K3" s="370"/>
      <c r="L3" s="370"/>
      <c r="M3" s="370"/>
      <c r="N3" s="370"/>
      <c r="O3" s="370"/>
      <c r="P3" s="365"/>
      <c r="Q3" s="366"/>
      <c r="R3" s="367"/>
      <c r="S3" s="368"/>
      <c r="T3" s="360"/>
      <c r="U3" s="360"/>
      <c r="V3" s="360"/>
      <c r="W3" s="360"/>
      <c r="X3" s="360"/>
      <c r="Y3" s="360"/>
      <c r="Z3" s="360"/>
      <c r="AA3" s="360"/>
      <c r="AB3" s="360"/>
      <c r="AC3" s="360"/>
      <c r="AD3" s="360"/>
    </row>
    <row r="4" spans="1:37" ht="34.5" customHeight="1" x14ac:dyDescent="0.3">
      <c r="A4" s="371"/>
      <c r="B4" s="371"/>
      <c r="C4" s="371"/>
      <c r="D4" s="371"/>
      <c r="E4" s="371"/>
      <c r="F4" s="371"/>
      <c r="G4" s="371"/>
      <c r="H4" s="371"/>
      <c r="I4" s="371"/>
      <c r="J4" s="371"/>
      <c r="K4" s="371"/>
      <c r="L4" s="371"/>
      <c r="M4" s="371"/>
      <c r="N4" s="371"/>
      <c r="O4" s="371"/>
      <c r="P4" s="371"/>
      <c r="Q4" s="371"/>
      <c r="R4" s="371"/>
      <c r="S4" s="372" t="s">
        <v>4</v>
      </c>
      <c r="T4" s="372"/>
      <c r="U4" s="372"/>
      <c r="V4" s="372"/>
      <c r="W4" s="372"/>
      <c r="X4" s="372"/>
      <c r="Y4" s="2"/>
      <c r="Z4" s="2"/>
      <c r="AA4" s="2"/>
      <c r="AB4" s="2"/>
      <c r="AC4" s="2"/>
      <c r="AD4" s="2"/>
    </row>
    <row r="5" spans="1:37" ht="29.25" customHeight="1" x14ac:dyDescent="0.3">
      <c r="A5" s="373"/>
      <c r="B5" s="374"/>
      <c r="C5" s="374"/>
      <c r="D5" s="374"/>
      <c r="E5" s="374"/>
      <c r="F5" s="374"/>
      <c r="G5" s="374"/>
      <c r="H5" s="374"/>
      <c r="I5" s="374"/>
      <c r="J5" s="374"/>
      <c r="K5" s="374"/>
      <c r="L5" s="374"/>
      <c r="M5" s="374"/>
      <c r="N5" s="374"/>
      <c r="O5" s="374"/>
      <c r="P5" s="374"/>
      <c r="Q5" s="374"/>
      <c r="R5" s="375"/>
      <c r="S5" s="376" t="s">
        <v>5</v>
      </c>
      <c r="T5" s="377"/>
      <c r="U5" s="378"/>
      <c r="V5" s="376" t="s">
        <v>6</v>
      </c>
      <c r="W5" s="377"/>
      <c r="X5" s="378"/>
      <c r="Y5" s="376" t="s">
        <v>7</v>
      </c>
      <c r="Z5" s="377"/>
      <c r="AA5" s="378"/>
      <c r="AB5" s="376" t="s">
        <v>8</v>
      </c>
      <c r="AC5" s="377"/>
      <c r="AD5" s="378"/>
    </row>
    <row r="6" spans="1:37" ht="74.25" customHeight="1" x14ac:dyDescent="0.3">
      <c r="A6" s="3" t="s">
        <v>9</v>
      </c>
      <c r="B6" s="3" t="s">
        <v>10</v>
      </c>
      <c r="C6" s="3" t="s">
        <v>11</v>
      </c>
      <c r="D6" s="3" t="s">
        <v>12</v>
      </c>
      <c r="E6" s="3" t="s">
        <v>13</v>
      </c>
      <c r="F6" s="3" t="s">
        <v>14</v>
      </c>
      <c r="G6" s="4" t="s">
        <v>15</v>
      </c>
      <c r="H6" s="4" t="s">
        <v>16</v>
      </c>
      <c r="I6" s="5" t="s">
        <v>17</v>
      </c>
      <c r="J6" s="4" t="s">
        <v>18</v>
      </c>
      <c r="K6" s="4" t="s">
        <v>19</v>
      </c>
      <c r="L6" s="4" t="s">
        <v>20</v>
      </c>
      <c r="M6" s="4" t="s">
        <v>21</v>
      </c>
      <c r="N6" s="4" t="s">
        <v>22</v>
      </c>
      <c r="O6" s="6" t="s">
        <v>23</v>
      </c>
      <c r="P6" s="6" t="s">
        <v>24</v>
      </c>
      <c r="Q6" s="6" t="s">
        <v>25</v>
      </c>
      <c r="R6" s="6" t="s">
        <v>26</v>
      </c>
      <c r="S6" s="7" t="s">
        <v>27</v>
      </c>
      <c r="T6" s="8" t="s">
        <v>28</v>
      </c>
      <c r="U6" s="8" t="s">
        <v>29</v>
      </c>
      <c r="V6" s="7" t="s">
        <v>30</v>
      </c>
      <c r="W6" s="8" t="s">
        <v>31</v>
      </c>
      <c r="X6" s="55" t="s">
        <v>29</v>
      </c>
      <c r="Y6" s="7" t="s">
        <v>32</v>
      </c>
      <c r="Z6" s="8" t="s">
        <v>33</v>
      </c>
      <c r="AA6" s="55" t="s">
        <v>29</v>
      </c>
      <c r="AB6" s="7" t="s">
        <v>34</v>
      </c>
      <c r="AC6" s="8" t="s">
        <v>35</v>
      </c>
      <c r="AD6" s="8" t="s">
        <v>29</v>
      </c>
      <c r="AE6" s="54" t="s">
        <v>36</v>
      </c>
      <c r="AF6" s="54" t="s">
        <v>37</v>
      </c>
      <c r="AG6" s="54" t="s">
        <v>38</v>
      </c>
      <c r="AH6" s="54" t="s">
        <v>1090</v>
      </c>
      <c r="AI6" s="57" t="s">
        <v>39</v>
      </c>
      <c r="AJ6" s="58" t="s">
        <v>40</v>
      </c>
      <c r="AK6" s="56" t="s">
        <v>41</v>
      </c>
    </row>
    <row r="7" spans="1:37" ht="351.75" customHeight="1" x14ac:dyDescent="0.3">
      <c r="A7" s="379" t="s">
        <v>42</v>
      </c>
      <c r="B7" s="382" t="s">
        <v>43</v>
      </c>
      <c r="C7" s="382" t="s">
        <v>44</v>
      </c>
      <c r="D7" s="379" t="s">
        <v>45</v>
      </c>
      <c r="E7" s="382" t="s">
        <v>46</v>
      </c>
      <c r="F7" s="385" t="s">
        <v>47</v>
      </c>
      <c r="G7" s="62" t="s">
        <v>48</v>
      </c>
      <c r="H7" s="122" t="s">
        <v>49</v>
      </c>
      <c r="I7" s="122">
        <v>69</v>
      </c>
      <c r="J7" s="62" t="s">
        <v>50</v>
      </c>
      <c r="K7" s="127">
        <v>44562</v>
      </c>
      <c r="L7" s="128">
        <v>44926</v>
      </c>
      <c r="M7" s="122" t="s">
        <v>51</v>
      </c>
      <c r="N7" s="129" t="s">
        <v>52</v>
      </c>
      <c r="O7" s="122">
        <v>20</v>
      </c>
      <c r="P7" s="122">
        <v>20</v>
      </c>
      <c r="Q7" s="122">
        <v>20</v>
      </c>
      <c r="R7" s="122">
        <v>9</v>
      </c>
      <c r="S7" s="114">
        <v>20</v>
      </c>
      <c r="T7" s="113" t="s">
        <v>53</v>
      </c>
      <c r="U7" s="130" t="s">
        <v>54</v>
      </c>
      <c r="V7" s="112">
        <v>20</v>
      </c>
      <c r="W7" s="113" t="s">
        <v>55</v>
      </c>
      <c r="X7" s="113" t="s">
        <v>54</v>
      </c>
      <c r="Y7" s="112">
        <v>20</v>
      </c>
      <c r="Z7" s="113" t="s">
        <v>56</v>
      </c>
      <c r="AA7" s="163" t="s">
        <v>57</v>
      </c>
      <c r="AB7" s="114">
        <v>9</v>
      </c>
      <c r="AC7" s="113" t="s">
        <v>58</v>
      </c>
      <c r="AD7" s="142" t="s">
        <v>57</v>
      </c>
      <c r="AE7" s="95">
        <f>S7/O7</f>
        <v>1</v>
      </c>
      <c r="AF7" s="95">
        <f>V7/P7</f>
        <v>1</v>
      </c>
      <c r="AG7" s="95">
        <f t="shared" ref="AG7:AG12" si="0">Y7/Q7</f>
        <v>1</v>
      </c>
      <c r="AH7" s="95">
        <f>AB7/R7</f>
        <v>1</v>
      </c>
      <c r="AI7" s="95">
        <f>(S7+V7+Y7+AB7)/I7</f>
        <v>1</v>
      </c>
      <c r="AJ7" s="389">
        <f>SUM(AI7:AI10)/4</f>
        <v>1</v>
      </c>
      <c r="AK7" s="401">
        <f>SUM(AI7:AI48)/43</f>
        <v>0.94476744186046513</v>
      </c>
    </row>
    <row r="8" spans="1:37" ht="139.5" customHeight="1" x14ac:dyDescent="0.3">
      <c r="A8" s="380"/>
      <c r="B8" s="383"/>
      <c r="C8" s="383"/>
      <c r="D8" s="380"/>
      <c r="E8" s="383"/>
      <c r="F8" s="386"/>
      <c r="G8" s="121" t="s">
        <v>59</v>
      </c>
      <c r="H8" s="119" t="s">
        <v>60</v>
      </c>
      <c r="I8" s="132">
        <v>1</v>
      </c>
      <c r="J8" s="62" t="s">
        <v>61</v>
      </c>
      <c r="K8" s="127">
        <v>44743</v>
      </c>
      <c r="L8" s="127">
        <v>44926</v>
      </c>
      <c r="M8" s="122" t="s">
        <v>51</v>
      </c>
      <c r="N8" s="129" t="s">
        <v>62</v>
      </c>
      <c r="O8" s="9"/>
      <c r="P8" s="133"/>
      <c r="Q8" s="133">
        <v>0.5</v>
      </c>
      <c r="R8" s="133">
        <v>0.5</v>
      </c>
      <c r="S8" s="134"/>
      <c r="T8" s="135" t="s">
        <v>63</v>
      </c>
      <c r="U8" s="130" t="s">
        <v>64</v>
      </c>
      <c r="V8" s="136">
        <v>0.5</v>
      </c>
      <c r="W8" s="113" t="s">
        <v>65</v>
      </c>
      <c r="X8" s="113" t="s">
        <v>66</v>
      </c>
      <c r="Y8" s="136">
        <v>0.25</v>
      </c>
      <c r="Z8" s="113" t="s">
        <v>67</v>
      </c>
      <c r="AA8" s="163" t="s">
        <v>68</v>
      </c>
      <c r="AB8" s="143">
        <v>0.25</v>
      </c>
      <c r="AC8" s="113" t="s">
        <v>992</v>
      </c>
      <c r="AD8" s="113" t="s">
        <v>69</v>
      </c>
      <c r="AE8" s="288" t="str">
        <f>IFERROR(U8/O8,"No programado para el trimestre")</f>
        <v>No programado para el trimestre</v>
      </c>
      <c r="AF8" s="288" t="str">
        <f>IFERROR(V8/P8,"No programado para el trimestre")</f>
        <v>No programado para el trimestre</v>
      </c>
      <c r="AG8" s="95">
        <f t="shared" si="0"/>
        <v>0.5</v>
      </c>
      <c r="AH8" s="95">
        <f>AB8/R8</f>
        <v>0.5</v>
      </c>
      <c r="AI8" s="95">
        <f>(S8+V8+Y8+AB8)/I8</f>
        <v>1</v>
      </c>
      <c r="AJ8" s="390"/>
      <c r="AK8" s="402"/>
    </row>
    <row r="9" spans="1:37" ht="111" customHeight="1" x14ac:dyDescent="0.3">
      <c r="A9" s="380"/>
      <c r="B9" s="383"/>
      <c r="C9" s="392" t="s">
        <v>70</v>
      </c>
      <c r="D9" s="380"/>
      <c r="E9" s="383"/>
      <c r="F9" s="392" t="s">
        <v>71</v>
      </c>
      <c r="G9" s="121" t="s">
        <v>72</v>
      </c>
      <c r="H9" s="119" t="s">
        <v>73</v>
      </c>
      <c r="I9" s="137">
        <v>1</v>
      </c>
      <c r="J9" s="138" t="s">
        <v>74</v>
      </c>
      <c r="K9" s="127">
        <v>44562</v>
      </c>
      <c r="L9" s="127">
        <v>44926</v>
      </c>
      <c r="M9" s="122" t="s">
        <v>51</v>
      </c>
      <c r="N9" s="129" t="s">
        <v>75</v>
      </c>
      <c r="O9" s="10"/>
      <c r="P9" s="10"/>
      <c r="Q9" s="108">
        <v>1</v>
      </c>
      <c r="R9" s="10"/>
      <c r="S9" s="114"/>
      <c r="T9" s="113" t="s">
        <v>76</v>
      </c>
      <c r="U9" s="139" t="s">
        <v>77</v>
      </c>
      <c r="V9" s="140"/>
      <c r="W9" s="140"/>
      <c r="X9" s="140"/>
      <c r="Y9" s="112">
        <v>1</v>
      </c>
      <c r="Z9" s="113" t="s">
        <v>78</v>
      </c>
      <c r="AA9" s="130" t="s">
        <v>79</v>
      </c>
      <c r="AB9" s="313"/>
      <c r="AC9" s="313"/>
      <c r="AD9" s="313"/>
      <c r="AE9" s="288" t="str">
        <f>IFERROR(U9/O9,"No programado para el trimestre")</f>
        <v>No programado para el trimestre</v>
      </c>
      <c r="AF9" s="288" t="str">
        <f>IFERROR(V9/P9,"No programado para el trimestre")</f>
        <v>No programado para el trimestre</v>
      </c>
      <c r="AG9" s="95">
        <f t="shared" si="0"/>
        <v>1</v>
      </c>
      <c r="AH9" s="288" t="str">
        <f>IFERROR(X9/R9,"No programado para el trimestre")</f>
        <v>No programado para el trimestre</v>
      </c>
      <c r="AI9" s="95">
        <f>(S9+V9+Y9+AB9)/I9</f>
        <v>1</v>
      </c>
      <c r="AJ9" s="390"/>
      <c r="AK9" s="402"/>
    </row>
    <row r="10" spans="1:37" ht="123" customHeight="1" x14ac:dyDescent="0.3">
      <c r="A10" s="381"/>
      <c r="B10" s="384"/>
      <c r="C10" s="393"/>
      <c r="D10" s="381"/>
      <c r="E10" s="384"/>
      <c r="F10" s="393"/>
      <c r="G10" s="62" t="s">
        <v>80</v>
      </c>
      <c r="H10" s="122" t="s">
        <v>81</v>
      </c>
      <c r="I10" s="122">
        <v>10</v>
      </c>
      <c r="J10" s="62" t="s">
        <v>82</v>
      </c>
      <c r="K10" s="128">
        <v>44562</v>
      </c>
      <c r="L10" s="127">
        <v>44926</v>
      </c>
      <c r="M10" s="122" t="s">
        <v>51</v>
      </c>
      <c r="N10" s="129" t="s">
        <v>75</v>
      </c>
      <c r="O10" s="122"/>
      <c r="P10" s="122">
        <v>4</v>
      </c>
      <c r="Q10" s="122">
        <v>3</v>
      </c>
      <c r="R10" s="122">
        <v>3</v>
      </c>
      <c r="S10" s="134"/>
      <c r="T10" s="113" t="s">
        <v>83</v>
      </c>
      <c r="U10" s="141" t="s">
        <v>84</v>
      </c>
      <c r="V10" s="114">
        <v>4</v>
      </c>
      <c r="W10" s="142" t="s">
        <v>85</v>
      </c>
      <c r="X10" s="142" t="s">
        <v>86</v>
      </c>
      <c r="Y10" s="114">
        <v>3</v>
      </c>
      <c r="Z10" s="142" t="s">
        <v>87</v>
      </c>
      <c r="AA10" s="141" t="s">
        <v>88</v>
      </c>
      <c r="AB10" s="114">
        <v>3</v>
      </c>
      <c r="AC10" s="142" t="s">
        <v>993</v>
      </c>
      <c r="AD10" s="142" t="s">
        <v>89</v>
      </c>
      <c r="AE10" s="289" t="str">
        <f>IFERROR(U10/O10,"No programado para el trimestre")</f>
        <v>No programado para el trimestre</v>
      </c>
      <c r="AF10" s="288">
        <f t="shared" ref="AF10:AF15" si="1">V10/P10</f>
        <v>1</v>
      </c>
      <c r="AG10" s="95">
        <f t="shared" si="0"/>
        <v>1</v>
      </c>
      <c r="AH10" s="95">
        <f t="shared" ref="AH10:AH17" si="2">AB10/R10</f>
        <v>1</v>
      </c>
      <c r="AI10" s="95">
        <f>(S10+V10+Y10+AB10)/I10</f>
        <v>1</v>
      </c>
      <c r="AJ10" s="391"/>
      <c r="AK10" s="402"/>
    </row>
    <row r="11" spans="1:37" ht="66" x14ac:dyDescent="0.3">
      <c r="A11" s="379" t="s">
        <v>90</v>
      </c>
      <c r="B11" s="382" t="s">
        <v>91</v>
      </c>
      <c r="C11" s="382" t="s">
        <v>92</v>
      </c>
      <c r="D11" s="379" t="s">
        <v>93</v>
      </c>
      <c r="E11" s="387" t="s">
        <v>94</v>
      </c>
      <c r="F11" s="392" t="s">
        <v>95</v>
      </c>
      <c r="G11" s="16" t="s">
        <v>96</v>
      </c>
      <c r="H11" s="129" t="s">
        <v>97</v>
      </c>
      <c r="I11" s="122">
        <v>700</v>
      </c>
      <c r="J11" s="122" t="s">
        <v>98</v>
      </c>
      <c r="K11" s="12">
        <v>44562</v>
      </c>
      <c r="L11" s="12">
        <v>44896</v>
      </c>
      <c r="M11" s="122" t="s">
        <v>99</v>
      </c>
      <c r="N11" s="116" t="s">
        <v>100</v>
      </c>
      <c r="O11" s="116">
        <v>175</v>
      </c>
      <c r="P11" s="116">
        <v>175</v>
      </c>
      <c r="Q11" s="116">
        <v>175</v>
      </c>
      <c r="R11" s="116">
        <v>175</v>
      </c>
      <c r="S11" s="114">
        <v>319</v>
      </c>
      <c r="T11" s="113" t="s">
        <v>101</v>
      </c>
      <c r="U11" s="96" t="s">
        <v>102</v>
      </c>
      <c r="V11" s="97">
        <v>363</v>
      </c>
      <c r="W11" s="113" t="s">
        <v>101</v>
      </c>
      <c r="X11" s="113" t="s">
        <v>103</v>
      </c>
      <c r="Y11" s="97">
        <v>477</v>
      </c>
      <c r="Z11" s="242" t="s">
        <v>104</v>
      </c>
      <c r="AA11" s="96" t="s">
        <v>105</v>
      </c>
      <c r="AB11" s="97">
        <v>312</v>
      </c>
      <c r="AC11" s="242" t="s">
        <v>106</v>
      </c>
      <c r="AD11" s="242" t="s">
        <v>105</v>
      </c>
      <c r="AE11" s="95">
        <f>S11/O11</f>
        <v>1.822857142857143</v>
      </c>
      <c r="AF11" s="241">
        <f t="shared" si="1"/>
        <v>2.0742857142857143</v>
      </c>
      <c r="AG11" s="95">
        <f t="shared" si="0"/>
        <v>2.7257142857142855</v>
      </c>
      <c r="AH11" s="95">
        <f t="shared" si="2"/>
        <v>1.7828571428571429</v>
      </c>
      <c r="AI11" s="95">
        <v>1</v>
      </c>
      <c r="AJ11" s="389">
        <f>SUM(AI11:AI13)/3</f>
        <v>1</v>
      </c>
      <c r="AK11" s="402"/>
    </row>
    <row r="12" spans="1:37" ht="165" x14ac:dyDescent="0.3">
      <c r="A12" s="380"/>
      <c r="B12" s="383"/>
      <c r="C12" s="383"/>
      <c r="D12" s="380"/>
      <c r="E12" s="387"/>
      <c r="F12" s="394"/>
      <c r="G12" s="16" t="s">
        <v>107</v>
      </c>
      <c r="H12" s="129" t="s">
        <v>108</v>
      </c>
      <c r="I12" s="122">
        <v>150</v>
      </c>
      <c r="J12" s="122" t="s">
        <v>109</v>
      </c>
      <c r="K12" s="12">
        <v>44562</v>
      </c>
      <c r="L12" s="12">
        <v>44896</v>
      </c>
      <c r="M12" s="122" t="s">
        <v>99</v>
      </c>
      <c r="N12" s="116" t="s">
        <v>100</v>
      </c>
      <c r="O12" s="116">
        <v>35</v>
      </c>
      <c r="P12" s="116">
        <v>40</v>
      </c>
      <c r="Q12" s="116">
        <v>40</v>
      </c>
      <c r="R12" s="116">
        <v>35</v>
      </c>
      <c r="S12" s="114">
        <v>59</v>
      </c>
      <c r="T12" s="113" t="s">
        <v>110</v>
      </c>
      <c r="U12" s="96" t="s">
        <v>111</v>
      </c>
      <c r="V12" s="97">
        <v>45</v>
      </c>
      <c r="W12" s="113" t="s">
        <v>112</v>
      </c>
      <c r="X12" s="242" t="s">
        <v>113</v>
      </c>
      <c r="Y12" s="97">
        <v>23</v>
      </c>
      <c r="Z12" s="113" t="s">
        <v>114</v>
      </c>
      <c r="AA12" s="96" t="s">
        <v>115</v>
      </c>
      <c r="AB12" s="97">
        <v>45</v>
      </c>
      <c r="AC12" s="113" t="s">
        <v>116</v>
      </c>
      <c r="AD12" s="242" t="s">
        <v>113</v>
      </c>
      <c r="AE12" s="95">
        <f>S12/O12</f>
        <v>1.6857142857142857</v>
      </c>
      <c r="AF12" s="241">
        <f t="shared" si="1"/>
        <v>1.125</v>
      </c>
      <c r="AG12" s="95">
        <f t="shared" si="0"/>
        <v>0.57499999999999996</v>
      </c>
      <c r="AH12" s="95">
        <f t="shared" si="2"/>
        <v>1.2857142857142858</v>
      </c>
      <c r="AI12" s="95">
        <v>1</v>
      </c>
      <c r="AJ12" s="390"/>
      <c r="AK12" s="402"/>
    </row>
    <row r="13" spans="1:37" ht="87.75" customHeight="1" x14ac:dyDescent="0.3">
      <c r="A13" s="381"/>
      <c r="B13" s="384"/>
      <c r="C13" s="384"/>
      <c r="D13" s="381"/>
      <c r="E13" s="387"/>
      <c r="F13" s="11" t="s">
        <v>121</v>
      </c>
      <c r="G13" s="16" t="s">
        <v>122</v>
      </c>
      <c r="H13" s="122" t="s">
        <v>123</v>
      </c>
      <c r="I13" s="133">
        <v>1</v>
      </c>
      <c r="J13" s="122" t="s">
        <v>124</v>
      </c>
      <c r="K13" s="12">
        <v>44562</v>
      </c>
      <c r="L13" s="12">
        <v>44896</v>
      </c>
      <c r="M13" s="122" t="s">
        <v>99</v>
      </c>
      <c r="N13" s="116" t="s">
        <v>100</v>
      </c>
      <c r="O13" s="133">
        <v>1</v>
      </c>
      <c r="P13" s="133">
        <v>1</v>
      </c>
      <c r="Q13" s="133">
        <v>1</v>
      </c>
      <c r="R13" s="133">
        <v>1</v>
      </c>
      <c r="S13" s="143">
        <v>1</v>
      </c>
      <c r="T13" s="142" t="s">
        <v>125</v>
      </c>
      <c r="U13" s="141" t="s">
        <v>126</v>
      </c>
      <c r="V13" s="143">
        <v>1</v>
      </c>
      <c r="W13" s="142" t="s">
        <v>127</v>
      </c>
      <c r="X13" s="142" t="s">
        <v>126</v>
      </c>
      <c r="Y13" s="143">
        <v>1</v>
      </c>
      <c r="Z13" s="142" t="s">
        <v>128</v>
      </c>
      <c r="AA13" s="141" t="s">
        <v>126</v>
      </c>
      <c r="AB13" s="143">
        <v>1</v>
      </c>
      <c r="AC13" s="141" t="s">
        <v>129</v>
      </c>
      <c r="AD13" s="316" t="s">
        <v>126</v>
      </c>
      <c r="AE13" s="95">
        <f>S13/O13</f>
        <v>1</v>
      </c>
      <c r="AF13" s="241">
        <f t="shared" si="1"/>
        <v>1</v>
      </c>
      <c r="AG13" s="95">
        <f>Y13/Q13</f>
        <v>1</v>
      </c>
      <c r="AH13" s="95">
        <f t="shared" si="2"/>
        <v>1</v>
      </c>
      <c r="AI13" s="95">
        <v>1</v>
      </c>
      <c r="AJ13" s="391"/>
      <c r="AK13" s="402"/>
    </row>
    <row r="14" spans="1:37" ht="154.5" customHeight="1" x14ac:dyDescent="0.3">
      <c r="A14" s="379" t="s">
        <v>90</v>
      </c>
      <c r="B14" s="382" t="s">
        <v>43</v>
      </c>
      <c r="C14" s="382" t="s">
        <v>44</v>
      </c>
      <c r="D14" s="382" t="s">
        <v>130</v>
      </c>
      <c r="E14" s="396" t="s">
        <v>131</v>
      </c>
      <c r="F14" s="11" t="s">
        <v>47</v>
      </c>
      <c r="G14" s="62" t="s">
        <v>132</v>
      </c>
      <c r="H14" s="62" t="s">
        <v>133</v>
      </c>
      <c r="I14" s="133">
        <v>1</v>
      </c>
      <c r="J14" s="122" t="s">
        <v>134</v>
      </c>
      <c r="K14" s="127">
        <v>44593</v>
      </c>
      <c r="L14" s="127">
        <v>44926</v>
      </c>
      <c r="M14" s="122" t="s">
        <v>135</v>
      </c>
      <c r="N14" s="129" t="s">
        <v>136</v>
      </c>
      <c r="O14" s="133">
        <v>0.25</v>
      </c>
      <c r="P14" s="133">
        <v>0.25</v>
      </c>
      <c r="Q14" s="133">
        <v>0.25</v>
      </c>
      <c r="R14" s="133">
        <v>0.25</v>
      </c>
      <c r="S14" s="143">
        <v>0.25</v>
      </c>
      <c r="T14" s="144" t="s">
        <v>137</v>
      </c>
      <c r="U14" s="141" t="s">
        <v>138</v>
      </c>
      <c r="V14" s="143">
        <v>0.25</v>
      </c>
      <c r="W14" s="145" t="s">
        <v>139</v>
      </c>
      <c r="X14" s="161" t="s">
        <v>140</v>
      </c>
      <c r="Y14" s="143">
        <v>0.25</v>
      </c>
      <c r="Z14" s="142" t="s">
        <v>141</v>
      </c>
      <c r="AA14" s="152" t="s">
        <v>142</v>
      </c>
      <c r="AB14" s="143">
        <v>0.25</v>
      </c>
      <c r="AC14" s="349" t="s">
        <v>1105</v>
      </c>
      <c r="AD14" s="142" t="s">
        <v>990</v>
      </c>
      <c r="AE14" s="95">
        <f>S14/O14</f>
        <v>1</v>
      </c>
      <c r="AF14" s="95">
        <f t="shared" si="1"/>
        <v>1</v>
      </c>
      <c r="AG14" s="95">
        <f>Y14/Q14</f>
        <v>1</v>
      </c>
      <c r="AH14" s="95">
        <f t="shared" si="2"/>
        <v>1</v>
      </c>
      <c r="AI14" s="95">
        <f>(S14+V14+Y14+AB14)/I14</f>
        <v>1</v>
      </c>
      <c r="AJ14" s="388" cm="1">
        <f t="array" ref="AJ14">SUM((AI14:AI15)/2)</f>
        <v>1</v>
      </c>
      <c r="AK14" s="402"/>
    </row>
    <row r="15" spans="1:37" ht="87.75" customHeight="1" x14ac:dyDescent="0.3">
      <c r="A15" s="381"/>
      <c r="B15" s="395"/>
      <c r="C15" s="384"/>
      <c r="D15" s="384"/>
      <c r="E15" s="395"/>
      <c r="F15" s="123" t="s">
        <v>143</v>
      </c>
      <c r="G15" s="62" t="s">
        <v>144</v>
      </c>
      <c r="H15" s="62" t="s">
        <v>145</v>
      </c>
      <c r="I15" s="147">
        <v>1</v>
      </c>
      <c r="J15" s="15" t="s">
        <v>146</v>
      </c>
      <c r="K15" s="12">
        <v>44562</v>
      </c>
      <c r="L15" s="12">
        <v>44926</v>
      </c>
      <c r="M15" s="122" t="s">
        <v>135</v>
      </c>
      <c r="N15" s="129" t="s">
        <v>136</v>
      </c>
      <c r="O15" s="147">
        <v>1</v>
      </c>
      <c r="P15" s="147">
        <v>1</v>
      </c>
      <c r="Q15" s="147">
        <v>1</v>
      </c>
      <c r="R15" s="147">
        <v>1</v>
      </c>
      <c r="S15" s="143">
        <v>1</v>
      </c>
      <c r="T15" s="98" t="s">
        <v>147</v>
      </c>
      <c r="U15" s="130" t="s">
        <v>146</v>
      </c>
      <c r="V15" s="143">
        <v>1</v>
      </c>
      <c r="W15" s="145" t="s">
        <v>148</v>
      </c>
      <c r="X15" s="145" t="s">
        <v>149</v>
      </c>
      <c r="Y15" s="143">
        <v>1</v>
      </c>
      <c r="Z15" s="113" t="s">
        <v>999</v>
      </c>
      <c r="AA15" s="130" t="s">
        <v>149</v>
      </c>
      <c r="AB15" s="136">
        <v>1</v>
      </c>
      <c r="AC15" s="130" t="s">
        <v>998</v>
      </c>
      <c r="AD15" s="113" t="s">
        <v>149</v>
      </c>
      <c r="AE15" s="95">
        <f>S15/O15</f>
        <v>1</v>
      </c>
      <c r="AF15" s="95">
        <f t="shared" si="1"/>
        <v>1</v>
      </c>
      <c r="AG15" s="95">
        <f>Y15/Q15</f>
        <v>1</v>
      </c>
      <c r="AH15" s="95">
        <f t="shared" si="2"/>
        <v>1</v>
      </c>
      <c r="AI15" s="95">
        <v>1</v>
      </c>
      <c r="AJ15" s="388"/>
      <c r="AK15" s="402"/>
    </row>
    <row r="16" spans="1:37" ht="165" customHeight="1" x14ac:dyDescent="0.3">
      <c r="A16" s="122" t="s">
        <v>90</v>
      </c>
      <c r="B16" s="62" t="s">
        <v>150</v>
      </c>
      <c r="C16" s="16" t="s">
        <v>151</v>
      </c>
      <c r="D16" s="15" t="s">
        <v>152</v>
      </c>
      <c r="E16" s="15" t="s">
        <v>153</v>
      </c>
      <c r="F16" s="14" t="s">
        <v>154</v>
      </c>
      <c r="G16" s="15" t="s">
        <v>155</v>
      </c>
      <c r="H16" s="122" t="s">
        <v>156</v>
      </c>
      <c r="I16" s="148">
        <v>6</v>
      </c>
      <c r="J16" s="138" t="s">
        <v>1000</v>
      </c>
      <c r="K16" s="12">
        <v>44593</v>
      </c>
      <c r="L16" s="149">
        <v>44926</v>
      </c>
      <c r="M16" s="122" t="s">
        <v>157</v>
      </c>
      <c r="N16" s="122" t="s">
        <v>158</v>
      </c>
      <c r="O16" s="116"/>
      <c r="P16" s="116"/>
      <c r="Q16" s="116">
        <v>3</v>
      </c>
      <c r="R16" s="148">
        <v>3</v>
      </c>
      <c r="S16" s="134"/>
      <c r="T16" s="113" t="s">
        <v>159</v>
      </c>
      <c r="U16" s="150"/>
      <c r="V16" s="134"/>
      <c r="W16" s="239" t="s">
        <v>160</v>
      </c>
      <c r="X16" s="240" t="s">
        <v>161</v>
      </c>
      <c r="Y16" s="261">
        <v>3</v>
      </c>
      <c r="Z16" s="155" t="s">
        <v>162</v>
      </c>
      <c r="AA16" s="300" t="s">
        <v>163</v>
      </c>
      <c r="AB16" s="261">
        <v>3</v>
      </c>
      <c r="AC16" s="130" t="s">
        <v>1001</v>
      </c>
      <c r="AD16" s="113" t="s">
        <v>163</v>
      </c>
      <c r="AE16" s="288" t="str">
        <f>IFERROR(U16/O16,"No programado para el trimestre")</f>
        <v>No programado para el trimestre</v>
      </c>
      <c r="AF16" s="288" t="str">
        <f>IFERROR(V16/P16,"No programado para el trimestre")</f>
        <v>No programado para el trimestre</v>
      </c>
      <c r="AG16" s="95">
        <f>Y16/Q16</f>
        <v>1</v>
      </c>
      <c r="AH16" s="95">
        <f t="shared" si="2"/>
        <v>1</v>
      </c>
      <c r="AI16" s="95">
        <f t="shared" ref="AI16:AI24" si="3">(S16+V16+Y16+AB16)/I16</f>
        <v>1</v>
      </c>
      <c r="AJ16" s="151">
        <f>AI16</f>
        <v>1</v>
      </c>
      <c r="AK16" s="402"/>
    </row>
    <row r="17" spans="1:38" ht="227.25" customHeight="1" x14ac:dyDescent="0.3">
      <c r="A17" s="122" t="s">
        <v>90</v>
      </c>
      <c r="B17" s="62" t="s">
        <v>150</v>
      </c>
      <c r="C17" s="123" t="s">
        <v>44</v>
      </c>
      <c r="D17" s="13" t="s">
        <v>130</v>
      </c>
      <c r="E17" s="13" t="s">
        <v>164</v>
      </c>
      <c r="F17" s="14" t="s">
        <v>47</v>
      </c>
      <c r="G17" s="15" t="s">
        <v>165</v>
      </c>
      <c r="H17" s="122" t="s">
        <v>166</v>
      </c>
      <c r="I17" s="116">
        <v>2</v>
      </c>
      <c r="J17" s="15" t="s">
        <v>167</v>
      </c>
      <c r="K17" s="12">
        <v>44652</v>
      </c>
      <c r="L17" s="12">
        <v>44926</v>
      </c>
      <c r="M17" s="129" t="s">
        <v>168</v>
      </c>
      <c r="N17" s="122" t="s">
        <v>169</v>
      </c>
      <c r="O17" s="116"/>
      <c r="P17" s="116">
        <v>1</v>
      </c>
      <c r="Q17" s="116"/>
      <c r="R17" s="116">
        <v>1</v>
      </c>
      <c r="S17" s="142"/>
      <c r="T17" s="113" t="s">
        <v>170</v>
      </c>
      <c r="U17" s="152" t="s">
        <v>171</v>
      </c>
      <c r="V17" s="153">
        <v>1</v>
      </c>
      <c r="W17" s="154" t="s">
        <v>172</v>
      </c>
      <c r="X17" s="152" t="s">
        <v>173</v>
      </c>
      <c r="Y17" s="153">
        <v>1</v>
      </c>
      <c r="Z17" s="135" t="s">
        <v>174</v>
      </c>
      <c r="AA17" s="162" t="s">
        <v>175</v>
      </c>
      <c r="AB17" s="135"/>
      <c r="AC17" s="135"/>
      <c r="AD17" s="135"/>
      <c r="AE17" s="288" t="str">
        <f>IFERROR(U17/O17,"No programado para el trimestre")</f>
        <v>No programado para el trimestre</v>
      </c>
      <c r="AF17" s="288">
        <f>V17/P17</f>
        <v>1</v>
      </c>
      <c r="AG17" s="290" t="str">
        <f>IFERROR(W17/Q17,"No programado para el trimestre")</f>
        <v>No programado para el trimestre</v>
      </c>
      <c r="AH17" s="95">
        <f t="shared" si="2"/>
        <v>0</v>
      </c>
      <c r="AI17" s="95">
        <f t="shared" si="3"/>
        <v>1</v>
      </c>
      <c r="AJ17" s="389">
        <f>SUM(AI17:AI22)/6</f>
        <v>0.95833333333333337</v>
      </c>
      <c r="AK17" s="402"/>
    </row>
    <row r="18" spans="1:38" ht="252" x14ac:dyDescent="0.3">
      <c r="A18" s="122" t="s">
        <v>176</v>
      </c>
      <c r="B18" s="17" t="s">
        <v>177</v>
      </c>
      <c r="C18" s="120" t="s">
        <v>44</v>
      </c>
      <c r="D18" s="118" t="s">
        <v>178</v>
      </c>
      <c r="E18" s="18" t="s">
        <v>179</v>
      </c>
      <c r="F18" s="117" t="s">
        <v>47</v>
      </c>
      <c r="G18" s="16" t="s">
        <v>180</v>
      </c>
      <c r="H18" s="129" t="s">
        <v>181</v>
      </c>
      <c r="I18" s="129">
        <v>6</v>
      </c>
      <c r="J18" s="16" t="s">
        <v>182</v>
      </c>
      <c r="K18" s="128">
        <v>44562</v>
      </c>
      <c r="L18" s="128">
        <v>44592</v>
      </c>
      <c r="M18" s="129" t="s">
        <v>168</v>
      </c>
      <c r="N18" s="129" t="s">
        <v>183</v>
      </c>
      <c r="O18" s="19">
        <v>6</v>
      </c>
      <c r="P18" s="19"/>
      <c r="Q18" s="19"/>
      <c r="R18" s="19"/>
      <c r="S18" s="114">
        <v>6</v>
      </c>
      <c r="T18" s="113" t="s">
        <v>184</v>
      </c>
      <c r="U18" s="130" t="s">
        <v>185</v>
      </c>
      <c r="V18" s="113"/>
      <c r="W18" s="155"/>
      <c r="X18" s="156"/>
      <c r="Y18" s="113"/>
      <c r="Z18" s="253"/>
      <c r="AA18" s="301"/>
      <c r="AB18" s="113"/>
      <c r="AC18" s="113"/>
      <c r="AD18" s="113"/>
      <c r="AE18" s="95">
        <f>S18/O18</f>
        <v>1</v>
      </c>
      <c r="AF18" s="288" t="s">
        <v>186</v>
      </c>
      <c r="AG18" s="288" t="s">
        <v>186</v>
      </c>
      <c r="AH18" s="288" t="s">
        <v>186</v>
      </c>
      <c r="AI18" s="95">
        <f t="shared" si="3"/>
        <v>1</v>
      </c>
      <c r="AJ18" s="390"/>
      <c r="AK18" s="402"/>
    </row>
    <row r="19" spans="1:38" ht="94.5" x14ac:dyDescent="0.3">
      <c r="A19" s="122" t="s">
        <v>187</v>
      </c>
      <c r="B19" s="20" t="s">
        <v>150</v>
      </c>
      <c r="C19" s="62" t="s">
        <v>44</v>
      </c>
      <c r="D19" s="118" t="s">
        <v>188</v>
      </c>
      <c r="E19" s="21" t="s">
        <v>153</v>
      </c>
      <c r="F19" s="123" t="s">
        <v>189</v>
      </c>
      <c r="G19" s="16" t="s">
        <v>190</v>
      </c>
      <c r="H19" s="129" t="s">
        <v>191</v>
      </c>
      <c r="I19" s="129">
        <v>4</v>
      </c>
      <c r="J19" s="16" t="s">
        <v>192</v>
      </c>
      <c r="K19" s="128">
        <v>44562</v>
      </c>
      <c r="L19" s="128">
        <v>44926</v>
      </c>
      <c r="M19" s="129" t="s">
        <v>168</v>
      </c>
      <c r="N19" s="129" t="s">
        <v>193</v>
      </c>
      <c r="O19" s="129">
        <v>1</v>
      </c>
      <c r="P19" s="129">
        <v>1</v>
      </c>
      <c r="Q19" s="129">
        <v>1</v>
      </c>
      <c r="R19" s="129">
        <v>1</v>
      </c>
      <c r="S19" s="129">
        <v>1</v>
      </c>
      <c r="T19" s="145" t="s">
        <v>194</v>
      </c>
      <c r="U19" s="302" t="s">
        <v>195</v>
      </c>
      <c r="V19" s="158">
        <v>1</v>
      </c>
      <c r="W19" s="145" t="s">
        <v>196</v>
      </c>
      <c r="X19" s="157" t="s">
        <v>195</v>
      </c>
      <c r="Y19" s="158">
        <v>1</v>
      </c>
      <c r="Z19" s="161" t="s">
        <v>197</v>
      </c>
      <c r="AA19" s="302" t="s">
        <v>195</v>
      </c>
      <c r="AB19" s="158"/>
      <c r="AC19" s="357" t="s">
        <v>985</v>
      </c>
      <c r="AD19" s="158"/>
      <c r="AE19" s="95">
        <f>S19/O19</f>
        <v>1</v>
      </c>
      <c r="AF19" s="95">
        <f>V19/P19</f>
        <v>1</v>
      </c>
      <c r="AG19" s="95">
        <f>Y19/Q19</f>
        <v>1</v>
      </c>
      <c r="AH19" s="95">
        <f>AB19/R19</f>
        <v>0</v>
      </c>
      <c r="AI19" s="274">
        <f t="shared" si="3"/>
        <v>0.75</v>
      </c>
      <c r="AJ19" s="390"/>
      <c r="AK19" s="402"/>
    </row>
    <row r="20" spans="1:38" ht="148.5" x14ac:dyDescent="0.3">
      <c r="A20" s="122" t="s">
        <v>198</v>
      </c>
      <c r="B20" s="20" t="s">
        <v>150</v>
      </c>
      <c r="C20" s="62" t="s">
        <v>44</v>
      </c>
      <c r="D20" s="122" t="s">
        <v>188</v>
      </c>
      <c r="E20" s="9" t="s">
        <v>199</v>
      </c>
      <c r="F20" s="123" t="s">
        <v>200</v>
      </c>
      <c r="G20" s="16" t="s">
        <v>201</v>
      </c>
      <c r="H20" s="129" t="s">
        <v>202</v>
      </c>
      <c r="I20" s="159">
        <v>4</v>
      </c>
      <c r="J20" s="16" t="s">
        <v>203</v>
      </c>
      <c r="K20" s="128">
        <v>44562</v>
      </c>
      <c r="L20" s="128">
        <v>44925</v>
      </c>
      <c r="M20" s="129" t="s">
        <v>168</v>
      </c>
      <c r="N20" s="129" t="s">
        <v>204</v>
      </c>
      <c r="O20" s="129">
        <v>1</v>
      </c>
      <c r="P20" s="129">
        <v>1</v>
      </c>
      <c r="Q20" s="19">
        <v>1</v>
      </c>
      <c r="R20" s="19">
        <v>1</v>
      </c>
      <c r="S20" s="160">
        <v>1</v>
      </c>
      <c r="T20" s="161" t="s">
        <v>205</v>
      </c>
      <c r="U20" s="162" t="s">
        <v>206</v>
      </c>
      <c r="V20" s="153">
        <v>1</v>
      </c>
      <c r="W20" s="161" t="s">
        <v>207</v>
      </c>
      <c r="X20" s="162" t="s">
        <v>206</v>
      </c>
      <c r="Y20" s="153">
        <v>1</v>
      </c>
      <c r="Z20" s="262" t="s">
        <v>208</v>
      </c>
      <c r="AA20" s="303" t="s">
        <v>206</v>
      </c>
      <c r="AB20" s="153">
        <v>1</v>
      </c>
      <c r="AC20" s="161" t="s">
        <v>1002</v>
      </c>
      <c r="AD20" s="262" t="s">
        <v>206</v>
      </c>
      <c r="AE20" s="95">
        <f>S20/O20</f>
        <v>1</v>
      </c>
      <c r="AF20" s="95">
        <f>V20/P20</f>
        <v>1</v>
      </c>
      <c r="AG20" s="95">
        <f>Y20/Q20</f>
        <v>1</v>
      </c>
      <c r="AH20" s="95">
        <f>AB20/R20</f>
        <v>1</v>
      </c>
      <c r="AI20" s="95">
        <f t="shared" si="3"/>
        <v>1</v>
      </c>
      <c r="AJ20" s="390"/>
      <c r="AK20" s="402"/>
    </row>
    <row r="21" spans="1:38" ht="216.75" customHeight="1" x14ac:dyDescent="0.3">
      <c r="A21" s="397" t="s">
        <v>209</v>
      </c>
      <c r="B21" s="387" t="s">
        <v>150</v>
      </c>
      <c r="C21" s="387" t="s">
        <v>44</v>
      </c>
      <c r="D21" s="379" t="s">
        <v>130</v>
      </c>
      <c r="E21" s="379" t="s">
        <v>210</v>
      </c>
      <c r="F21" s="392" t="s">
        <v>211</v>
      </c>
      <c r="G21" s="15" t="s">
        <v>212</v>
      </c>
      <c r="H21" s="122" t="s">
        <v>213</v>
      </c>
      <c r="I21" s="116">
        <v>3</v>
      </c>
      <c r="J21" s="15" t="s">
        <v>214</v>
      </c>
      <c r="K21" s="12">
        <v>44652</v>
      </c>
      <c r="L21" s="12">
        <v>44926</v>
      </c>
      <c r="M21" s="129" t="s">
        <v>168</v>
      </c>
      <c r="N21" s="122" t="s">
        <v>169</v>
      </c>
      <c r="O21" s="116"/>
      <c r="P21" s="116">
        <v>1</v>
      </c>
      <c r="Q21" s="116">
        <v>1</v>
      </c>
      <c r="R21" s="116">
        <v>1</v>
      </c>
      <c r="S21" s="116">
        <v>1</v>
      </c>
      <c r="T21" s="113" t="s">
        <v>215</v>
      </c>
      <c r="U21" s="163" t="s">
        <v>216</v>
      </c>
      <c r="V21" s="112">
        <v>1</v>
      </c>
      <c r="W21" s="113" t="s">
        <v>217</v>
      </c>
      <c r="X21" s="130" t="s">
        <v>218</v>
      </c>
      <c r="Y21" s="112">
        <v>1</v>
      </c>
      <c r="Z21" s="113" t="s">
        <v>219</v>
      </c>
      <c r="AA21" s="163" t="s">
        <v>220</v>
      </c>
      <c r="AB21" s="112"/>
      <c r="AC21" s="112"/>
      <c r="AD21" s="112"/>
      <c r="AE21" s="288" t="str">
        <f>IFERROR(U21/O21,"No programado para el trimestre")</f>
        <v>No programado para el trimestre</v>
      </c>
      <c r="AF21" s="288">
        <f>V21/P21</f>
        <v>1</v>
      </c>
      <c r="AG21" s="95">
        <f>Y21/Q21</f>
        <v>1</v>
      </c>
      <c r="AH21" s="95">
        <f>AB21/R21</f>
        <v>0</v>
      </c>
      <c r="AI21" s="95">
        <f t="shared" si="3"/>
        <v>1</v>
      </c>
      <c r="AJ21" s="390"/>
      <c r="AK21" s="402"/>
    </row>
    <row r="22" spans="1:38" ht="94.5" x14ac:dyDescent="0.3">
      <c r="A22" s="397"/>
      <c r="B22" s="387"/>
      <c r="C22" s="387"/>
      <c r="D22" s="381"/>
      <c r="E22" s="381"/>
      <c r="F22" s="398"/>
      <c r="G22" s="15" t="s">
        <v>221</v>
      </c>
      <c r="H22" s="122" t="s">
        <v>73</v>
      </c>
      <c r="I22" s="116">
        <v>1</v>
      </c>
      <c r="J22" s="15" t="s">
        <v>222</v>
      </c>
      <c r="K22" s="12">
        <v>44652</v>
      </c>
      <c r="L22" s="12">
        <v>44742</v>
      </c>
      <c r="M22" s="129" t="s">
        <v>168</v>
      </c>
      <c r="N22" s="122" t="s">
        <v>169</v>
      </c>
      <c r="O22" s="164"/>
      <c r="P22" s="116">
        <v>1</v>
      </c>
      <c r="Q22" s="164"/>
      <c r="R22" s="164"/>
      <c r="S22" s="134"/>
      <c r="T22" s="113" t="s">
        <v>223</v>
      </c>
      <c r="U22" s="150"/>
      <c r="V22" s="134"/>
      <c r="W22" s="113" t="s">
        <v>224</v>
      </c>
      <c r="X22" s="163" t="s">
        <v>225</v>
      </c>
      <c r="Y22" s="253"/>
      <c r="Z22" s="253" t="s">
        <v>226</v>
      </c>
      <c r="AA22" s="301"/>
      <c r="AB22" s="153">
        <v>1</v>
      </c>
      <c r="AC22" s="140" t="s">
        <v>1024</v>
      </c>
      <c r="AD22" s="262" t="s">
        <v>1023</v>
      </c>
      <c r="AE22" s="345" t="str">
        <f>IFERROR(U22/O22,"No programado para el trimestre")</f>
        <v>No programado para el trimestre</v>
      </c>
      <c r="AF22" s="345">
        <f>V22/P22</f>
        <v>0</v>
      </c>
      <c r="AG22" s="346" t="str">
        <f>IFERROR(W22/Q22,"No programado para el trimestre")</f>
        <v>No programado para el trimestre</v>
      </c>
      <c r="AH22" s="95">
        <v>1</v>
      </c>
      <c r="AI22" s="95">
        <f t="shared" si="3"/>
        <v>1</v>
      </c>
      <c r="AJ22" s="391"/>
      <c r="AK22" s="402"/>
    </row>
    <row r="23" spans="1:38" ht="181.5" x14ac:dyDescent="0.3">
      <c r="A23" s="382" t="s">
        <v>227</v>
      </c>
      <c r="B23" s="382" t="s">
        <v>43</v>
      </c>
      <c r="C23" s="382" t="s">
        <v>228</v>
      </c>
      <c r="D23" s="379" t="s">
        <v>130</v>
      </c>
      <c r="E23" s="379" t="s">
        <v>229</v>
      </c>
      <c r="F23" s="385" t="s">
        <v>230</v>
      </c>
      <c r="G23" s="165" t="s">
        <v>231</v>
      </c>
      <c r="H23" s="166" t="s">
        <v>232</v>
      </c>
      <c r="I23" s="129">
        <v>96</v>
      </c>
      <c r="J23" s="16" t="s">
        <v>233</v>
      </c>
      <c r="K23" s="128">
        <v>44564</v>
      </c>
      <c r="L23" s="128">
        <v>44742</v>
      </c>
      <c r="M23" s="129" t="s">
        <v>234</v>
      </c>
      <c r="N23" s="129" t="s">
        <v>235</v>
      </c>
      <c r="O23" s="122">
        <v>30</v>
      </c>
      <c r="P23" s="116">
        <v>66</v>
      </c>
      <c r="Q23" s="116"/>
      <c r="R23" s="116"/>
      <c r="S23" s="114">
        <v>94</v>
      </c>
      <c r="T23" s="113" t="s">
        <v>236</v>
      </c>
      <c r="U23" s="163" t="s">
        <v>237</v>
      </c>
      <c r="V23" s="114">
        <v>2</v>
      </c>
      <c r="W23" s="113" t="s">
        <v>238</v>
      </c>
      <c r="X23" s="112" t="s">
        <v>237</v>
      </c>
      <c r="Y23" s="112"/>
      <c r="Z23" s="113" t="s">
        <v>239</v>
      </c>
      <c r="AA23" s="163" t="s">
        <v>240</v>
      </c>
      <c r="AB23" s="112"/>
      <c r="AC23" s="113" t="s">
        <v>241</v>
      </c>
      <c r="AD23" s="112" t="s">
        <v>240</v>
      </c>
      <c r="AE23" s="288">
        <f>S23/O23</f>
        <v>3.1333333333333333</v>
      </c>
      <c r="AF23" s="288">
        <f>V23/P23</f>
        <v>3.0303030303030304E-2</v>
      </c>
      <c r="AG23" s="290" t="s">
        <v>242</v>
      </c>
      <c r="AH23" s="290" t="s">
        <v>242</v>
      </c>
      <c r="AI23" s="95">
        <f t="shared" si="3"/>
        <v>1</v>
      </c>
      <c r="AJ23" s="389">
        <f>SUM(AI23:AI27)/5</f>
        <v>1</v>
      </c>
      <c r="AK23" s="402"/>
    </row>
    <row r="24" spans="1:38" ht="157.5" customHeight="1" x14ac:dyDescent="0.3">
      <c r="A24" s="383"/>
      <c r="B24" s="399"/>
      <c r="C24" s="383"/>
      <c r="D24" s="380"/>
      <c r="E24" s="380"/>
      <c r="F24" s="386"/>
      <c r="G24" s="165" t="s">
        <v>243</v>
      </c>
      <c r="H24" s="122" t="s">
        <v>244</v>
      </c>
      <c r="I24" s="167">
        <v>1</v>
      </c>
      <c r="J24" s="16" t="s">
        <v>245</v>
      </c>
      <c r="K24" s="128">
        <v>44564</v>
      </c>
      <c r="L24" s="168">
        <v>44834</v>
      </c>
      <c r="M24" s="129" t="s">
        <v>234</v>
      </c>
      <c r="N24" s="129" t="s">
        <v>235</v>
      </c>
      <c r="O24" s="116"/>
      <c r="P24" s="116"/>
      <c r="Q24" s="116">
        <v>1</v>
      </c>
      <c r="R24" s="116"/>
      <c r="S24" s="134"/>
      <c r="T24" s="142" t="s">
        <v>246</v>
      </c>
      <c r="U24" s="150"/>
      <c r="V24" s="134"/>
      <c r="W24" s="113" t="s">
        <v>247</v>
      </c>
      <c r="X24" s="134"/>
      <c r="Y24" s="114">
        <v>1</v>
      </c>
      <c r="Z24" s="113" t="s">
        <v>248</v>
      </c>
      <c r="AA24" s="163" t="s">
        <v>249</v>
      </c>
      <c r="AB24" s="314"/>
      <c r="AC24" s="113" t="s">
        <v>250</v>
      </c>
      <c r="AD24" s="140" t="s">
        <v>249</v>
      </c>
      <c r="AE24" s="288" t="str">
        <f>IFERROR(U24/O24,"No programado para el trimestre")</f>
        <v>No programado para el trimestre</v>
      </c>
      <c r="AF24" s="288" t="str">
        <f>IFERROR(V24/P24,"No programado para el trimestre")</f>
        <v>No programado para el trimestre</v>
      </c>
      <c r="AG24" s="95">
        <f>Y24/Q24</f>
        <v>1</v>
      </c>
      <c r="AH24" s="288" t="str">
        <f>IFERROR(X24/R24,"No programado para el trimestre")</f>
        <v>No programado para el trimestre</v>
      </c>
      <c r="AI24" s="95">
        <f t="shared" si="3"/>
        <v>1</v>
      </c>
      <c r="AJ24" s="390"/>
      <c r="AK24" s="402"/>
    </row>
    <row r="25" spans="1:38" ht="82.5" x14ac:dyDescent="0.3">
      <c r="A25" s="383"/>
      <c r="B25" s="399"/>
      <c r="C25" s="384"/>
      <c r="D25" s="380"/>
      <c r="E25" s="380"/>
      <c r="F25" s="400"/>
      <c r="G25" s="16" t="s">
        <v>251</v>
      </c>
      <c r="H25" s="122" t="s">
        <v>252</v>
      </c>
      <c r="I25" s="147">
        <v>1</v>
      </c>
      <c r="J25" s="169" t="s">
        <v>253</v>
      </c>
      <c r="K25" s="128">
        <v>44621</v>
      </c>
      <c r="L25" s="128">
        <v>44926</v>
      </c>
      <c r="M25" s="129" t="s">
        <v>234</v>
      </c>
      <c r="N25" s="129" t="s">
        <v>235</v>
      </c>
      <c r="O25" s="147">
        <v>1</v>
      </c>
      <c r="P25" s="147">
        <v>1</v>
      </c>
      <c r="Q25" s="147">
        <v>1</v>
      </c>
      <c r="R25" s="147">
        <v>1</v>
      </c>
      <c r="S25" s="143">
        <v>1</v>
      </c>
      <c r="T25" s="113" t="s">
        <v>254</v>
      </c>
      <c r="U25" s="163" t="s">
        <v>255</v>
      </c>
      <c r="V25" s="136">
        <v>1</v>
      </c>
      <c r="W25" s="113" t="s">
        <v>256</v>
      </c>
      <c r="X25" s="112" t="s">
        <v>255</v>
      </c>
      <c r="Y25" s="136">
        <v>1</v>
      </c>
      <c r="Z25" s="113" t="s">
        <v>257</v>
      </c>
      <c r="AA25" s="163" t="s">
        <v>255</v>
      </c>
      <c r="AB25" s="136">
        <v>1</v>
      </c>
      <c r="AC25" s="113" t="s">
        <v>1003</v>
      </c>
      <c r="AD25" s="112" t="s">
        <v>255</v>
      </c>
      <c r="AE25" s="95">
        <f>S25/O25</f>
        <v>1</v>
      </c>
      <c r="AF25" s="95">
        <f>V25/P25</f>
        <v>1</v>
      </c>
      <c r="AG25" s="95">
        <f>Y25/Q25</f>
        <v>1</v>
      </c>
      <c r="AH25" s="95">
        <f t="shared" ref="AH25:AH35" si="4">AB25/R25</f>
        <v>1</v>
      </c>
      <c r="AI25" s="95">
        <v>1</v>
      </c>
      <c r="AJ25" s="390"/>
      <c r="AK25" s="402"/>
    </row>
    <row r="26" spans="1:38" ht="252" x14ac:dyDescent="0.3">
      <c r="A26" s="383"/>
      <c r="B26" s="399"/>
      <c r="C26" s="382" t="s">
        <v>70</v>
      </c>
      <c r="D26" s="380"/>
      <c r="E26" s="380"/>
      <c r="F26" s="385" t="s">
        <v>259</v>
      </c>
      <c r="G26" s="62" t="s">
        <v>260</v>
      </c>
      <c r="H26" s="129" t="s">
        <v>261</v>
      </c>
      <c r="I26" s="170">
        <v>4</v>
      </c>
      <c r="J26" s="120" t="s">
        <v>262</v>
      </c>
      <c r="K26" s="128">
        <v>44564</v>
      </c>
      <c r="L26" s="128">
        <v>44925</v>
      </c>
      <c r="M26" s="129" t="s">
        <v>234</v>
      </c>
      <c r="N26" s="118" t="s">
        <v>263</v>
      </c>
      <c r="O26" s="116">
        <v>1</v>
      </c>
      <c r="P26" s="116">
        <v>1</v>
      </c>
      <c r="Q26" s="116">
        <v>1</v>
      </c>
      <c r="R26" s="116">
        <v>1</v>
      </c>
      <c r="S26" s="114">
        <v>1</v>
      </c>
      <c r="T26" s="113" t="s">
        <v>264</v>
      </c>
      <c r="U26" s="130" t="s">
        <v>265</v>
      </c>
      <c r="V26" s="114">
        <v>1</v>
      </c>
      <c r="W26" s="239" t="s">
        <v>266</v>
      </c>
      <c r="X26" s="239" t="s">
        <v>267</v>
      </c>
      <c r="Y26" s="245">
        <v>1</v>
      </c>
      <c r="Z26" s="253" t="s">
        <v>268</v>
      </c>
      <c r="AA26" s="304" t="s">
        <v>269</v>
      </c>
      <c r="AB26" s="112">
        <v>1</v>
      </c>
      <c r="AC26" s="113" t="s">
        <v>270</v>
      </c>
      <c r="AD26" s="253" t="s">
        <v>271</v>
      </c>
      <c r="AE26" s="95">
        <f>S26/O26</f>
        <v>1</v>
      </c>
      <c r="AF26" s="95">
        <f>V26/P26</f>
        <v>1</v>
      </c>
      <c r="AG26" s="95">
        <f>Y26/Q26</f>
        <v>1</v>
      </c>
      <c r="AH26" s="95">
        <f t="shared" si="4"/>
        <v>1</v>
      </c>
      <c r="AI26" s="95">
        <f t="shared" ref="AI26:AI39" si="5">(S26+V26+Y26+AB26)/I26</f>
        <v>1</v>
      </c>
      <c r="AJ26" s="390"/>
      <c r="AK26" s="402"/>
    </row>
    <row r="27" spans="1:38" ht="117" customHeight="1" x14ac:dyDescent="0.3">
      <c r="A27" s="384"/>
      <c r="B27" s="395"/>
      <c r="C27" s="384"/>
      <c r="D27" s="381"/>
      <c r="E27" s="381"/>
      <c r="F27" s="400"/>
      <c r="G27" s="171" t="s">
        <v>272</v>
      </c>
      <c r="H27" s="122" t="s">
        <v>273</v>
      </c>
      <c r="I27" s="116">
        <v>4</v>
      </c>
      <c r="J27" s="62" t="s">
        <v>274</v>
      </c>
      <c r="K27" s="128">
        <v>44578</v>
      </c>
      <c r="L27" s="128">
        <v>44925</v>
      </c>
      <c r="M27" s="129" t="s">
        <v>234</v>
      </c>
      <c r="N27" s="122" t="s">
        <v>275</v>
      </c>
      <c r="O27" s="116">
        <v>1</v>
      </c>
      <c r="P27" s="116">
        <v>1</v>
      </c>
      <c r="Q27" s="116">
        <v>1</v>
      </c>
      <c r="R27" s="116">
        <v>1</v>
      </c>
      <c r="S27" s="114">
        <v>1</v>
      </c>
      <c r="T27" s="113" t="s">
        <v>276</v>
      </c>
      <c r="U27" s="139" t="s">
        <v>277</v>
      </c>
      <c r="V27" s="112">
        <v>1</v>
      </c>
      <c r="W27" s="113" t="s">
        <v>278</v>
      </c>
      <c r="X27" s="243" t="s">
        <v>277</v>
      </c>
      <c r="Y27" s="245">
        <v>1</v>
      </c>
      <c r="Z27" s="253" t="s">
        <v>279</v>
      </c>
      <c r="AA27" s="304" t="s">
        <v>277</v>
      </c>
      <c r="AB27" s="112">
        <v>1</v>
      </c>
      <c r="AC27" s="253" t="s">
        <v>280</v>
      </c>
      <c r="AD27" s="245" t="s">
        <v>281</v>
      </c>
      <c r="AE27" s="140" t="s">
        <v>281</v>
      </c>
      <c r="AF27" s="95">
        <f>V27/P27</f>
        <v>1</v>
      </c>
      <c r="AG27" s="95">
        <f>Y27/Q27</f>
        <v>1</v>
      </c>
      <c r="AH27" s="95">
        <f t="shared" si="4"/>
        <v>1</v>
      </c>
      <c r="AI27" s="95">
        <f t="shared" si="5"/>
        <v>1</v>
      </c>
      <c r="AJ27" s="391"/>
      <c r="AK27" s="402"/>
    </row>
    <row r="28" spans="1:38" ht="321" customHeight="1" x14ac:dyDescent="0.3">
      <c r="A28" s="379" t="s">
        <v>282</v>
      </c>
      <c r="B28" s="382" t="s">
        <v>43</v>
      </c>
      <c r="C28" s="382" t="s">
        <v>283</v>
      </c>
      <c r="D28" s="379" t="s">
        <v>130</v>
      </c>
      <c r="E28" s="397">
        <v>0</v>
      </c>
      <c r="F28" s="392" t="s">
        <v>284</v>
      </c>
      <c r="G28" s="120" t="s">
        <v>285</v>
      </c>
      <c r="H28" s="118" t="s">
        <v>286</v>
      </c>
      <c r="I28" s="172">
        <v>10</v>
      </c>
      <c r="J28" s="118" t="s">
        <v>287</v>
      </c>
      <c r="K28" s="173">
        <v>44562</v>
      </c>
      <c r="L28" s="173">
        <v>44926</v>
      </c>
      <c r="M28" s="118" t="s">
        <v>288</v>
      </c>
      <c r="N28" s="170" t="s">
        <v>289</v>
      </c>
      <c r="O28" s="174">
        <v>1</v>
      </c>
      <c r="P28" s="174">
        <v>4</v>
      </c>
      <c r="Q28" s="174">
        <v>2</v>
      </c>
      <c r="R28" s="118">
        <v>3</v>
      </c>
      <c r="S28" s="175">
        <v>1</v>
      </c>
      <c r="T28" s="176" t="s">
        <v>290</v>
      </c>
      <c r="U28" s="175" t="s">
        <v>291</v>
      </c>
      <c r="V28" s="175">
        <v>4</v>
      </c>
      <c r="W28" s="155" t="s">
        <v>292</v>
      </c>
      <c r="X28" s="154" t="s">
        <v>293</v>
      </c>
      <c r="Y28" s="277">
        <v>2</v>
      </c>
      <c r="Z28" s="245" t="s">
        <v>294</v>
      </c>
      <c r="AA28" s="304" t="s">
        <v>295</v>
      </c>
      <c r="AB28" s="270">
        <v>3</v>
      </c>
      <c r="AC28" s="245" t="s">
        <v>991</v>
      </c>
      <c r="AD28" s="245" t="s">
        <v>296</v>
      </c>
      <c r="AE28" s="99">
        <f>S28/O28</f>
        <v>1</v>
      </c>
      <c r="AF28" s="99">
        <f>V28/P28</f>
        <v>1</v>
      </c>
      <c r="AG28" s="95">
        <f>Y28/Q28</f>
        <v>1</v>
      </c>
      <c r="AH28" s="95">
        <f t="shared" si="4"/>
        <v>1</v>
      </c>
      <c r="AI28" s="95">
        <f t="shared" si="5"/>
        <v>1</v>
      </c>
      <c r="AJ28" s="389">
        <f>SUM(AI28:AI37)/10</f>
        <v>1</v>
      </c>
      <c r="AK28" s="402"/>
    </row>
    <row r="29" spans="1:38" ht="213" customHeight="1" x14ac:dyDescent="0.3">
      <c r="A29" s="380"/>
      <c r="B29" s="399"/>
      <c r="C29" s="383"/>
      <c r="D29" s="380"/>
      <c r="E29" s="369"/>
      <c r="F29" s="394"/>
      <c r="G29" s="16" t="s">
        <v>297</v>
      </c>
      <c r="H29" s="122" t="s">
        <v>298</v>
      </c>
      <c r="I29" s="147">
        <v>1</v>
      </c>
      <c r="J29" s="122" t="s">
        <v>299</v>
      </c>
      <c r="K29" s="173">
        <v>44562</v>
      </c>
      <c r="L29" s="173">
        <v>44926</v>
      </c>
      <c r="M29" s="118" t="s">
        <v>288</v>
      </c>
      <c r="N29" s="118" t="s">
        <v>300</v>
      </c>
      <c r="O29" s="124"/>
      <c r="P29" s="18">
        <v>0.5</v>
      </c>
      <c r="Q29" s="124"/>
      <c r="R29" s="18">
        <v>0.5</v>
      </c>
      <c r="S29" s="177">
        <v>0.25</v>
      </c>
      <c r="T29" s="176" t="s">
        <v>301</v>
      </c>
      <c r="U29" s="100" t="s">
        <v>302</v>
      </c>
      <c r="V29" s="177">
        <v>0.5</v>
      </c>
      <c r="W29" s="101" t="s">
        <v>303</v>
      </c>
      <c r="X29" s="113" t="s">
        <v>304</v>
      </c>
      <c r="Y29" s="250"/>
      <c r="Z29" s="248" t="s">
        <v>305</v>
      </c>
      <c r="AA29" s="305"/>
      <c r="AB29" s="177">
        <v>0.25</v>
      </c>
      <c r="AC29" s="248" t="s">
        <v>1004</v>
      </c>
      <c r="AD29" s="248" t="s">
        <v>306</v>
      </c>
      <c r="AE29" s="95">
        <v>1</v>
      </c>
      <c r="AF29" s="95">
        <v>1</v>
      </c>
      <c r="AG29" s="290" t="str">
        <f>IFERROR(W29/Q29,"No programado para el trimestre")</f>
        <v>No programado para el trimestre</v>
      </c>
      <c r="AH29" s="95">
        <f t="shared" si="4"/>
        <v>0.5</v>
      </c>
      <c r="AI29" s="95">
        <f t="shared" si="5"/>
        <v>1</v>
      </c>
      <c r="AJ29" s="390"/>
      <c r="AK29" s="402"/>
    </row>
    <row r="30" spans="1:38" ht="165" x14ac:dyDescent="0.3">
      <c r="A30" s="380"/>
      <c r="B30" s="399"/>
      <c r="C30" s="383"/>
      <c r="D30" s="380"/>
      <c r="E30" s="369"/>
      <c r="F30" s="404" t="s">
        <v>307</v>
      </c>
      <c r="G30" s="165" t="s">
        <v>308</v>
      </c>
      <c r="H30" s="122" t="s">
        <v>309</v>
      </c>
      <c r="I30" s="147">
        <v>1</v>
      </c>
      <c r="J30" s="122" t="s">
        <v>310</v>
      </c>
      <c r="K30" s="12">
        <v>44562</v>
      </c>
      <c r="L30" s="12">
        <v>44926</v>
      </c>
      <c r="M30" s="122" t="s">
        <v>288</v>
      </c>
      <c r="N30" s="122" t="s">
        <v>311</v>
      </c>
      <c r="O30" s="147">
        <v>0.25</v>
      </c>
      <c r="P30" s="147">
        <v>0.25</v>
      </c>
      <c r="Q30" s="147">
        <v>0.25</v>
      </c>
      <c r="R30" s="147">
        <v>0.25</v>
      </c>
      <c r="S30" s="143">
        <v>0.25</v>
      </c>
      <c r="T30" s="113" t="s">
        <v>312</v>
      </c>
      <c r="U30" s="102" t="s">
        <v>313</v>
      </c>
      <c r="V30" s="103">
        <v>0.25</v>
      </c>
      <c r="W30" s="104" t="s">
        <v>314</v>
      </c>
      <c r="X30" s="154" t="s">
        <v>315</v>
      </c>
      <c r="Y30" s="247">
        <v>0.25</v>
      </c>
      <c r="Z30" s="248" t="s">
        <v>316</v>
      </c>
      <c r="AA30" s="306" t="s">
        <v>317</v>
      </c>
      <c r="AB30" s="177">
        <v>0.25</v>
      </c>
      <c r="AC30" s="323" t="s">
        <v>1005</v>
      </c>
      <c r="AD30" s="248" t="s">
        <v>318</v>
      </c>
      <c r="AE30" s="95">
        <f>S30/O30</f>
        <v>1</v>
      </c>
      <c r="AF30" s="95">
        <f>V30/P30</f>
        <v>1</v>
      </c>
      <c r="AG30" s="95">
        <f>Y30/Q30</f>
        <v>1</v>
      </c>
      <c r="AH30" s="95">
        <f t="shared" si="4"/>
        <v>1</v>
      </c>
      <c r="AI30" s="95">
        <f t="shared" si="5"/>
        <v>1</v>
      </c>
      <c r="AJ30" s="390"/>
      <c r="AK30" s="402"/>
    </row>
    <row r="31" spans="1:38" ht="165" x14ac:dyDescent="0.3">
      <c r="A31" s="380"/>
      <c r="B31" s="399"/>
      <c r="C31" s="383"/>
      <c r="D31" s="380"/>
      <c r="E31" s="369"/>
      <c r="F31" s="404"/>
      <c r="G31" s="15" t="s">
        <v>319</v>
      </c>
      <c r="H31" s="122" t="s">
        <v>320</v>
      </c>
      <c r="I31" s="147">
        <v>1</v>
      </c>
      <c r="J31" s="122" t="s">
        <v>321</v>
      </c>
      <c r="K31" s="12">
        <v>44562</v>
      </c>
      <c r="L31" s="12">
        <v>44926</v>
      </c>
      <c r="M31" s="122" t="s">
        <v>288</v>
      </c>
      <c r="N31" s="122" t="s">
        <v>322</v>
      </c>
      <c r="O31" s="147">
        <v>0.25</v>
      </c>
      <c r="P31" s="147">
        <v>0.25</v>
      </c>
      <c r="Q31" s="147">
        <v>0.25</v>
      </c>
      <c r="R31" s="147">
        <v>0.25</v>
      </c>
      <c r="S31" s="143">
        <v>0.25</v>
      </c>
      <c r="T31" s="113" t="s">
        <v>323</v>
      </c>
      <c r="U31" s="163" t="s">
        <v>324</v>
      </c>
      <c r="V31" s="136">
        <v>0.25</v>
      </c>
      <c r="W31" s="113" t="s">
        <v>325</v>
      </c>
      <c r="X31" s="244" t="s">
        <v>326</v>
      </c>
      <c r="Y31" s="249">
        <v>0.25</v>
      </c>
      <c r="Z31" s="245" t="s">
        <v>327</v>
      </c>
      <c r="AA31" s="304" t="s">
        <v>328</v>
      </c>
      <c r="AB31" s="177">
        <v>0.25</v>
      </c>
      <c r="AC31" s="253" t="s">
        <v>1006</v>
      </c>
      <c r="AD31" s="245" t="s">
        <v>1007</v>
      </c>
      <c r="AE31" s="95">
        <f>S31/O31</f>
        <v>1</v>
      </c>
      <c r="AF31" s="95">
        <f>V31/P31</f>
        <v>1</v>
      </c>
      <c r="AG31" s="95">
        <f>Y31/Q31</f>
        <v>1</v>
      </c>
      <c r="AH31" s="95">
        <f t="shared" si="4"/>
        <v>1</v>
      </c>
      <c r="AI31" s="95">
        <f t="shared" si="5"/>
        <v>1</v>
      </c>
      <c r="AJ31" s="390"/>
      <c r="AK31" s="402"/>
    </row>
    <row r="32" spans="1:38" ht="346.5" x14ac:dyDescent="0.3">
      <c r="A32" s="380"/>
      <c r="B32" s="399"/>
      <c r="C32" s="383"/>
      <c r="D32" s="380"/>
      <c r="E32" s="369"/>
      <c r="F32" s="404"/>
      <c r="G32" s="15" t="s">
        <v>329</v>
      </c>
      <c r="H32" s="122" t="s">
        <v>330</v>
      </c>
      <c r="I32" s="147">
        <v>1</v>
      </c>
      <c r="J32" s="122" t="s">
        <v>331</v>
      </c>
      <c r="K32" s="12">
        <v>44572</v>
      </c>
      <c r="L32" s="12">
        <v>44620</v>
      </c>
      <c r="M32" s="122" t="s">
        <v>288</v>
      </c>
      <c r="N32" s="122" t="s">
        <v>332</v>
      </c>
      <c r="O32" s="147">
        <v>0.25</v>
      </c>
      <c r="P32" s="147">
        <v>0.25</v>
      </c>
      <c r="Q32" s="147">
        <v>0.25</v>
      </c>
      <c r="R32" s="147">
        <v>0.25</v>
      </c>
      <c r="S32" s="136">
        <v>0.25</v>
      </c>
      <c r="T32" s="113" t="s">
        <v>333</v>
      </c>
      <c r="U32" s="163" t="s">
        <v>334</v>
      </c>
      <c r="V32" s="136">
        <v>0.25</v>
      </c>
      <c r="W32" s="113" t="s">
        <v>335</v>
      </c>
      <c r="X32" s="154" t="s">
        <v>336</v>
      </c>
      <c r="Y32" s="249">
        <v>0.25</v>
      </c>
      <c r="Z32" s="280" t="s">
        <v>337</v>
      </c>
      <c r="AA32" s="304" t="s">
        <v>338</v>
      </c>
      <c r="AB32" s="249">
        <v>0.25</v>
      </c>
      <c r="AC32" s="323" t="s">
        <v>1008</v>
      </c>
      <c r="AD32" s="245" t="s">
        <v>339</v>
      </c>
      <c r="AE32" s="95">
        <f>S32/O32</f>
        <v>1</v>
      </c>
      <c r="AF32" s="95">
        <f>V32/P32</f>
        <v>1</v>
      </c>
      <c r="AG32" s="95">
        <f>Y32/Q32</f>
        <v>1</v>
      </c>
      <c r="AH32" s="95">
        <f t="shared" si="4"/>
        <v>1</v>
      </c>
      <c r="AI32" s="95">
        <f t="shared" si="5"/>
        <v>1</v>
      </c>
      <c r="AJ32" s="390"/>
      <c r="AK32" s="402"/>
      <c r="AL32" s="279"/>
    </row>
    <row r="33" spans="1:38" ht="271.5" customHeight="1" x14ac:dyDescent="0.3">
      <c r="A33" s="380"/>
      <c r="B33" s="399"/>
      <c r="C33" s="383"/>
      <c r="D33" s="380"/>
      <c r="E33" s="369"/>
      <c r="F33" s="404"/>
      <c r="G33" s="15" t="s">
        <v>340</v>
      </c>
      <c r="H33" s="122" t="s">
        <v>341</v>
      </c>
      <c r="I33" s="116">
        <v>4</v>
      </c>
      <c r="J33" s="122" t="s">
        <v>342</v>
      </c>
      <c r="K33" s="12">
        <v>44562</v>
      </c>
      <c r="L33" s="12">
        <v>44926</v>
      </c>
      <c r="M33" s="122" t="s">
        <v>288</v>
      </c>
      <c r="N33" s="116" t="s">
        <v>311</v>
      </c>
      <c r="O33" s="116">
        <v>1</v>
      </c>
      <c r="P33" s="116">
        <v>1</v>
      </c>
      <c r="Q33" s="116">
        <v>1</v>
      </c>
      <c r="R33" s="116">
        <v>1</v>
      </c>
      <c r="S33" s="114">
        <v>1</v>
      </c>
      <c r="T33" s="113" t="s">
        <v>343</v>
      </c>
      <c r="U33" s="163" t="s">
        <v>344</v>
      </c>
      <c r="V33" s="179">
        <v>1</v>
      </c>
      <c r="W33" s="113" t="s">
        <v>345</v>
      </c>
      <c r="X33" s="154" t="s">
        <v>346</v>
      </c>
      <c r="Y33" s="245">
        <v>1</v>
      </c>
      <c r="Z33" s="245" t="s">
        <v>347</v>
      </c>
      <c r="AA33" s="163" t="s">
        <v>348</v>
      </c>
      <c r="AB33" s="245">
        <v>1</v>
      </c>
      <c r="AC33" s="323" t="s">
        <v>349</v>
      </c>
      <c r="AD33" s="245" t="s">
        <v>350</v>
      </c>
      <c r="AE33" s="95">
        <f>S33/O33</f>
        <v>1</v>
      </c>
      <c r="AF33" s="95">
        <f>V33/P33</f>
        <v>1</v>
      </c>
      <c r="AG33" s="95">
        <f>Y33/Q33</f>
        <v>1</v>
      </c>
      <c r="AH33" s="95">
        <f t="shared" si="4"/>
        <v>1</v>
      </c>
      <c r="AI33" s="95">
        <f t="shared" si="5"/>
        <v>1</v>
      </c>
      <c r="AJ33" s="390"/>
      <c r="AK33" s="402"/>
    </row>
    <row r="34" spans="1:38" ht="229.5" customHeight="1" x14ac:dyDescent="0.3">
      <c r="A34" s="380"/>
      <c r="B34" s="399"/>
      <c r="C34" s="383"/>
      <c r="D34" s="380"/>
      <c r="E34" s="369"/>
      <c r="F34" s="404" t="s">
        <v>351</v>
      </c>
      <c r="G34" s="180" t="s">
        <v>352</v>
      </c>
      <c r="H34" s="118" t="s">
        <v>353</v>
      </c>
      <c r="I34" s="181">
        <v>1</v>
      </c>
      <c r="J34" s="118" t="s">
        <v>354</v>
      </c>
      <c r="K34" s="173">
        <v>44562</v>
      </c>
      <c r="L34" s="173">
        <v>44926</v>
      </c>
      <c r="M34" s="118" t="s">
        <v>288</v>
      </c>
      <c r="N34" s="118" t="s">
        <v>355</v>
      </c>
      <c r="O34" s="124"/>
      <c r="P34" s="18">
        <v>0.5</v>
      </c>
      <c r="Q34" s="124"/>
      <c r="R34" s="18">
        <v>0.5</v>
      </c>
      <c r="S34" s="182"/>
      <c r="T34" s="155" t="s">
        <v>356</v>
      </c>
      <c r="U34" s="182"/>
      <c r="V34" s="177">
        <v>0.5</v>
      </c>
      <c r="W34" s="155" t="s">
        <v>357</v>
      </c>
      <c r="X34" s="154" t="s">
        <v>358</v>
      </c>
      <c r="Y34" s="251"/>
      <c r="Z34" s="248" t="s">
        <v>305</v>
      </c>
      <c r="AA34" s="307"/>
      <c r="AB34" s="317">
        <v>0.5</v>
      </c>
      <c r="AC34" s="323" t="s">
        <v>1009</v>
      </c>
      <c r="AD34" s="323" t="s">
        <v>359</v>
      </c>
      <c r="AE34" s="289" t="s">
        <v>360</v>
      </c>
      <c r="AF34" s="289">
        <v>1</v>
      </c>
      <c r="AG34" s="290" t="str">
        <f>IFERROR(W34/Q34,"No programado para el trimestre")</f>
        <v>No programado para el trimestre</v>
      </c>
      <c r="AH34" s="95">
        <f t="shared" si="4"/>
        <v>1</v>
      </c>
      <c r="AI34" s="95">
        <f t="shared" si="5"/>
        <v>1</v>
      </c>
      <c r="AJ34" s="390"/>
      <c r="AK34" s="402"/>
    </row>
    <row r="35" spans="1:38" ht="214.5" customHeight="1" x14ac:dyDescent="0.3">
      <c r="A35" s="380"/>
      <c r="B35" s="399"/>
      <c r="C35" s="383"/>
      <c r="D35" s="380"/>
      <c r="E35" s="369"/>
      <c r="F35" s="404"/>
      <c r="G35" s="15" t="s">
        <v>361</v>
      </c>
      <c r="H35" s="122" t="s">
        <v>362</v>
      </c>
      <c r="I35" s="116">
        <v>4</v>
      </c>
      <c r="J35" s="122" t="s">
        <v>363</v>
      </c>
      <c r="K35" s="12">
        <v>44562</v>
      </c>
      <c r="L35" s="12">
        <v>44926</v>
      </c>
      <c r="M35" s="122" t="s">
        <v>288</v>
      </c>
      <c r="N35" s="122" t="s">
        <v>364</v>
      </c>
      <c r="O35" s="116">
        <v>1</v>
      </c>
      <c r="P35" s="122">
        <v>1</v>
      </c>
      <c r="Q35" s="116">
        <v>1</v>
      </c>
      <c r="R35" s="122">
        <v>1</v>
      </c>
      <c r="S35" s="112">
        <v>1</v>
      </c>
      <c r="T35" s="113" t="s">
        <v>365</v>
      </c>
      <c r="U35" s="102" t="s">
        <v>366</v>
      </c>
      <c r="V35" s="106">
        <v>1</v>
      </c>
      <c r="W35" s="104" t="s">
        <v>367</v>
      </c>
      <c r="X35" s="154" t="s">
        <v>368</v>
      </c>
      <c r="Y35" s="248">
        <v>1</v>
      </c>
      <c r="Z35" s="248" t="s">
        <v>369</v>
      </c>
      <c r="AA35" s="107" t="s">
        <v>370</v>
      </c>
      <c r="AB35" s="248">
        <v>1</v>
      </c>
      <c r="AC35" s="323" t="s">
        <v>1010</v>
      </c>
      <c r="AD35" s="323" t="s">
        <v>371</v>
      </c>
      <c r="AE35" s="95">
        <f>S35/O35</f>
        <v>1</v>
      </c>
      <c r="AF35" s="95">
        <f t="shared" ref="AF35:AF41" si="6">V35/P35</f>
        <v>1</v>
      </c>
      <c r="AG35" s="95">
        <f>Y35/Q35</f>
        <v>1</v>
      </c>
      <c r="AH35" s="95">
        <f t="shared" si="4"/>
        <v>1</v>
      </c>
      <c r="AI35" s="95">
        <f t="shared" si="5"/>
        <v>1</v>
      </c>
      <c r="AJ35" s="390"/>
      <c r="AK35" s="402"/>
    </row>
    <row r="36" spans="1:38" ht="135" customHeight="1" x14ac:dyDescent="0.3">
      <c r="A36" s="380"/>
      <c r="B36" s="399"/>
      <c r="C36" s="383"/>
      <c r="D36" s="380"/>
      <c r="E36" s="369"/>
      <c r="F36" s="392" t="s">
        <v>47</v>
      </c>
      <c r="G36" s="15" t="s">
        <v>372</v>
      </c>
      <c r="H36" s="116" t="s">
        <v>373</v>
      </c>
      <c r="I36" s="116">
        <v>1</v>
      </c>
      <c r="J36" s="122" t="s">
        <v>374</v>
      </c>
      <c r="K36" s="12">
        <v>44627</v>
      </c>
      <c r="L36" s="12">
        <v>44676</v>
      </c>
      <c r="M36" s="122" t="s">
        <v>288</v>
      </c>
      <c r="N36" s="116" t="s">
        <v>375</v>
      </c>
      <c r="O36" s="122"/>
      <c r="P36" s="122">
        <v>1</v>
      </c>
      <c r="Q36" s="122"/>
      <c r="R36" s="122"/>
      <c r="S36" s="134"/>
      <c r="T36" s="134"/>
      <c r="U36" s="150"/>
      <c r="V36" s="112">
        <v>1</v>
      </c>
      <c r="W36" s="113" t="s">
        <v>376</v>
      </c>
      <c r="X36" s="135" t="s">
        <v>377</v>
      </c>
      <c r="Y36" s="246"/>
      <c r="Z36" s="253" t="s">
        <v>378</v>
      </c>
      <c r="AA36" s="308"/>
      <c r="AB36" s="252"/>
      <c r="AC36" s="253" t="s">
        <v>378</v>
      </c>
      <c r="AD36" s="252"/>
      <c r="AE36" s="288" t="str">
        <f>IFERROR(U36/O36,"No programado para el trimestre")</f>
        <v>No programado para el trimestre</v>
      </c>
      <c r="AF36" s="288">
        <f t="shared" si="6"/>
        <v>1</v>
      </c>
      <c r="AG36" s="290" t="s">
        <v>242</v>
      </c>
      <c r="AH36" s="290" t="s">
        <v>242</v>
      </c>
      <c r="AI36" s="95">
        <f t="shared" si="5"/>
        <v>1</v>
      </c>
      <c r="AJ36" s="390"/>
      <c r="AK36" s="402"/>
    </row>
    <row r="37" spans="1:38" ht="409.5" customHeight="1" x14ac:dyDescent="0.3">
      <c r="A37" s="381"/>
      <c r="B37" s="395"/>
      <c r="C37" s="384"/>
      <c r="D37" s="381"/>
      <c r="E37" s="369"/>
      <c r="F37" s="393"/>
      <c r="G37" s="165" t="s">
        <v>379</v>
      </c>
      <c r="H37" s="122" t="s">
        <v>380</v>
      </c>
      <c r="I37" s="147">
        <v>1</v>
      </c>
      <c r="J37" s="122" t="s">
        <v>381</v>
      </c>
      <c r="K37" s="12">
        <v>44562</v>
      </c>
      <c r="L37" s="12">
        <v>44926</v>
      </c>
      <c r="M37" s="122" t="s">
        <v>288</v>
      </c>
      <c r="N37" s="116" t="s">
        <v>382</v>
      </c>
      <c r="O37" s="147">
        <v>0.25</v>
      </c>
      <c r="P37" s="147">
        <v>0.25</v>
      </c>
      <c r="Q37" s="147">
        <v>0.25</v>
      </c>
      <c r="R37" s="147">
        <v>0.25</v>
      </c>
      <c r="S37" s="136">
        <v>0.25</v>
      </c>
      <c r="T37" s="113" t="s">
        <v>383</v>
      </c>
      <c r="U37" s="130" t="s">
        <v>384</v>
      </c>
      <c r="V37" s="136">
        <v>0.25</v>
      </c>
      <c r="W37" s="113" t="s">
        <v>385</v>
      </c>
      <c r="X37" s="113" t="s">
        <v>386</v>
      </c>
      <c r="Y37" s="249">
        <v>0.25</v>
      </c>
      <c r="Z37" s="253" t="s">
        <v>387</v>
      </c>
      <c r="AA37" s="304" t="s">
        <v>388</v>
      </c>
      <c r="AB37" s="249">
        <v>0.25</v>
      </c>
      <c r="AC37" s="271" t="s">
        <v>389</v>
      </c>
      <c r="AD37" s="253" t="s">
        <v>1011</v>
      </c>
      <c r="AE37" s="95">
        <f>S37/O37</f>
        <v>1</v>
      </c>
      <c r="AF37" s="95">
        <f t="shared" si="6"/>
        <v>1</v>
      </c>
      <c r="AG37" s="95">
        <f>Y37/Q37</f>
        <v>1</v>
      </c>
      <c r="AH37" s="95">
        <f>AB37/R37</f>
        <v>1</v>
      </c>
      <c r="AI37" s="95">
        <f t="shared" si="5"/>
        <v>1</v>
      </c>
      <c r="AJ37" s="391"/>
      <c r="AK37" s="402"/>
    </row>
    <row r="38" spans="1:38" ht="409.5" customHeight="1" x14ac:dyDescent="0.3">
      <c r="A38" s="397" t="s">
        <v>390</v>
      </c>
      <c r="B38" s="408" t="s">
        <v>43</v>
      </c>
      <c r="C38" s="397" t="s">
        <v>228</v>
      </c>
      <c r="D38" s="397" t="s">
        <v>391</v>
      </c>
      <c r="E38" s="379" t="s">
        <v>391</v>
      </c>
      <c r="F38" s="123" t="s">
        <v>392</v>
      </c>
      <c r="G38" s="15" t="s">
        <v>393</v>
      </c>
      <c r="H38" s="122" t="s">
        <v>394</v>
      </c>
      <c r="I38" s="116">
        <v>24</v>
      </c>
      <c r="J38" s="122" t="s">
        <v>395</v>
      </c>
      <c r="K38" s="12">
        <v>44593</v>
      </c>
      <c r="L38" s="12">
        <v>44895</v>
      </c>
      <c r="M38" s="122" t="s">
        <v>396</v>
      </c>
      <c r="N38" s="122" t="s">
        <v>397</v>
      </c>
      <c r="O38" s="116">
        <v>5</v>
      </c>
      <c r="P38" s="116">
        <v>7</v>
      </c>
      <c r="Q38" s="116">
        <v>7</v>
      </c>
      <c r="R38" s="116">
        <v>5</v>
      </c>
      <c r="S38" s="114">
        <v>1</v>
      </c>
      <c r="T38" s="130" t="s">
        <v>398</v>
      </c>
      <c r="U38" s="183" t="s">
        <v>399</v>
      </c>
      <c r="V38" s="153">
        <v>5</v>
      </c>
      <c r="W38" s="113" t="s">
        <v>400</v>
      </c>
      <c r="X38" s="184" t="s">
        <v>401</v>
      </c>
      <c r="Y38" s="153">
        <v>7</v>
      </c>
      <c r="Z38" s="130" t="s">
        <v>402</v>
      </c>
      <c r="AA38" s="183" t="s">
        <v>403</v>
      </c>
      <c r="AB38" s="245">
        <v>11</v>
      </c>
      <c r="AC38" s="253" t="s">
        <v>1012</v>
      </c>
      <c r="AD38" s="245" t="s">
        <v>401</v>
      </c>
      <c r="AE38" s="95">
        <f>S38/O38</f>
        <v>0.2</v>
      </c>
      <c r="AF38" s="95">
        <f t="shared" si="6"/>
        <v>0.7142857142857143</v>
      </c>
      <c r="AG38" s="95">
        <f>Y38/Q38</f>
        <v>1</v>
      </c>
      <c r="AH38" s="95">
        <f>AB38/R38</f>
        <v>2.2000000000000002</v>
      </c>
      <c r="AI38" s="95">
        <f t="shared" si="5"/>
        <v>1</v>
      </c>
      <c r="AJ38" s="389">
        <f>SUM(AI38:AI42)/5</f>
        <v>0.77500000000000002</v>
      </c>
      <c r="AK38" s="402"/>
    </row>
    <row r="39" spans="1:38" ht="148.5" x14ac:dyDescent="0.3">
      <c r="A39" s="397"/>
      <c r="B39" s="409"/>
      <c r="C39" s="397"/>
      <c r="D39" s="397"/>
      <c r="E39" s="380"/>
      <c r="F39" s="404" t="s">
        <v>404</v>
      </c>
      <c r="G39" s="15" t="s">
        <v>405</v>
      </c>
      <c r="H39" s="122" t="s">
        <v>406</v>
      </c>
      <c r="I39" s="122">
        <v>40</v>
      </c>
      <c r="J39" s="129" t="s">
        <v>407</v>
      </c>
      <c r="K39" s="12">
        <v>44593</v>
      </c>
      <c r="L39" s="12">
        <v>44895</v>
      </c>
      <c r="M39" s="122" t="s">
        <v>396</v>
      </c>
      <c r="N39" s="122" t="s">
        <v>408</v>
      </c>
      <c r="O39" s="116">
        <v>8</v>
      </c>
      <c r="P39" s="116">
        <v>12</v>
      </c>
      <c r="Q39" s="116">
        <v>12</v>
      </c>
      <c r="R39" s="116">
        <v>8</v>
      </c>
      <c r="S39" s="114">
        <v>11</v>
      </c>
      <c r="T39" s="113" t="s">
        <v>409</v>
      </c>
      <c r="U39" s="184" t="s">
        <v>410</v>
      </c>
      <c r="V39" s="112">
        <v>6</v>
      </c>
      <c r="W39" s="113" t="s">
        <v>411</v>
      </c>
      <c r="X39" s="163" t="s">
        <v>412</v>
      </c>
      <c r="Y39" s="112">
        <v>12</v>
      </c>
      <c r="Z39" s="130" t="s">
        <v>413</v>
      </c>
      <c r="AA39" s="309" t="s">
        <v>412</v>
      </c>
      <c r="AB39" s="112">
        <v>6</v>
      </c>
      <c r="AC39" s="130" t="s">
        <v>1106</v>
      </c>
      <c r="AD39" s="113" t="s">
        <v>412</v>
      </c>
      <c r="AE39" s="95">
        <f>S39/O39</f>
        <v>1.375</v>
      </c>
      <c r="AF39" s="95">
        <f t="shared" si="6"/>
        <v>0.5</v>
      </c>
      <c r="AG39" s="95">
        <f>Y39/Q39</f>
        <v>1</v>
      </c>
      <c r="AH39" s="95">
        <f>AB39/R39</f>
        <v>0.75</v>
      </c>
      <c r="AI39" s="95">
        <f t="shared" si="5"/>
        <v>0.875</v>
      </c>
      <c r="AJ39" s="390"/>
      <c r="AK39" s="402"/>
    </row>
    <row r="40" spans="1:38" ht="409.5" customHeight="1" x14ac:dyDescent="0.3">
      <c r="A40" s="397"/>
      <c r="B40" s="409"/>
      <c r="C40" s="397"/>
      <c r="D40" s="397"/>
      <c r="E40" s="380"/>
      <c r="F40" s="404"/>
      <c r="G40" s="15" t="s">
        <v>414</v>
      </c>
      <c r="H40" s="122" t="s">
        <v>415</v>
      </c>
      <c r="I40" s="122">
        <v>85</v>
      </c>
      <c r="J40" s="122" t="s">
        <v>416</v>
      </c>
      <c r="K40" s="12">
        <v>44621</v>
      </c>
      <c r="L40" s="12">
        <v>44895</v>
      </c>
      <c r="M40" s="122" t="s">
        <v>396</v>
      </c>
      <c r="N40" s="122" t="s">
        <v>417</v>
      </c>
      <c r="O40" s="116">
        <v>20</v>
      </c>
      <c r="P40" s="116">
        <v>25</v>
      </c>
      <c r="Q40" s="116">
        <v>25</v>
      </c>
      <c r="R40" s="116">
        <v>15</v>
      </c>
      <c r="S40" s="114">
        <v>54</v>
      </c>
      <c r="T40" s="113" t="s">
        <v>418</v>
      </c>
      <c r="U40" s="130" t="s">
        <v>419</v>
      </c>
      <c r="V40" s="112">
        <f>18+2+14</f>
        <v>34</v>
      </c>
      <c r="W40" s="113" t="s">
        <v>420</v>
      </c>
      <c r="X40" s="130" t="s">
        <v>421</v>
      </c>
      <c r="Y40" s="160">
        <f>16+10+4+3</f>
        <v>33</v>
      </c>
      <c r="Z40" s="161" t="s">
        <v>422</v>
      </c>
      <c r="AA40" s="240" t="s">
        <v>423</v>
      </c>
      <c r="AB40" s="112">
        <v>31</v>
      </c>
      <c r="AC40" s="113" t="s">
        <v>1013</v>
      </c>
      <c r="AD40" s="113" t="s">
        <v>987</v>
      </c>
      <c r="AE40" s="95">
        <f>S40/O40</f>
        <v>2.7</v>
      </c>
      <c r="AF40" s="95">
        <f t="shared" si="6"/>
        <v>1.36</v>
      </c>
      <c r="AG40" s="95">
        <f>Y40/Q40</f>
        <v>1.32</v>
      </c>
      <c r="AH40" s="95">
        <f>AB40/R40</f>
        <v>2.0666666666666669</v>
      </c>
      <c r="AI40" s="95">
        <v>1</v>
      </c>
      <c r="AJ40" s="390"/>
      <c r="AK40" s="402"/>
    </row>
    <row r="41" spans="1:38" ht="393.75" customHeight="1" x14ac:dyDescent="0.3">
      <c r="A41" s="397"/>
      <c r="B41" s="409"/>
      <c r="C41" s="397"/>
      <c r="D41" s="397"/>
      <c r="E41" s="380"/>
      <c r="F41" s="123" t="s">
        <v>424</v>
      </c>
      <c r="G41" s="15" t="s">
        <v>425</v>
      </c>
      <c r="H41" s="122" t="s">
        <v>426</v>
      </c>
      <c r="I41" s="122">
        <v>3</v>
      </c>
      <c r="J41" s="122" t="s">
        <v>427</v>
      </c>
      <c r="K41" s="12">
        <v>44713</v>
      </c>
      <c r="L41" s="12">
        <v>44926</v>
      </c>
      <c r="M41" s="122" t="s">
        <v>396</v>
      </c>
      <c r="N41" s="122" t="s">
        <v>428</v>
      </c>
      <c r="O41" s="185"/>
      <c r="P41" s="185">
        <v>1</v>
      </c>
      <c r="Q41" s="185">
        <v>1</v>
      </c>
      <c r="R41" s="185">
        <v>1</v>
      </c>
      <c r="S41" s="134"/>
      <c r="T41" s="113" t="s">
        <v>429</v>
      </c>
      <c r="U41" s="130" t="s">
        <v>430</v>
      </c>
      <c r="V41" s="113"/>
      <c r="W41" s="113" t="s">
        <v>431</v>
      </c>
      <c r="X41" s="130" t="s">
        <v>432</v>
      </c>
      <c r="Y41" s="112"/>
      <c r="Z41" s="113" t="s">
        <v>433</v>
      </c>
      <c r="AA41" s="130" t="s">
        <v>434</v>
      </c>
      <c r="AB41" s="112"/>
      <c r="AC41" s="113" t="s">
        <v>1014</v>
      </c>
      <c r="AD41" s="113" t="s">
        <v>988</v>
      </c>
      <c r="AE41" s="288" t="str">
        <f>IFERROR(U41/O41,"No programado para el trimestre")</f>
        <v>No programado para el trimestre</v>
      </c>
      <c r="AF41" s="95">
        <f t="shared" si="6"/>
        <v>0</v>
      </c>
      <c r="AG41" s="95">
        <f>Y41/Q41</f>
        <v>0</v>
      </c>
      <c r="AH41" s="274">
        <f>AB41/R41</f>
        <v>0</v>
      </c>
      <c r="AI41" s="274">
        <f t="shared" ref="AI41:AI48" si="7">(S41+V41+Y41+AB41)/I41</f>
        <v>0</v>
      </c>
      <c r="AJ41" s="390"/>
      <c r="AK41" s="402"/>
      <c r="AL41" s="350"/>
    </row>
    <row r="42" spans="1:38" ht="409.5" customHeight="1" x14ac:dyDescent="0.3">
      <c r="A42" s="397"/>
      <c r="B42" s="409"/>
      <c r="C42" s="397"/>
      <c r="D42" s="397"/>
      <c r="E42" s="381"/>
      <c r="F42" s="123" t="s">
        <v>435</v>
      </c>
      <c r="G42" s="62" t="s">
        <v>436</v>
      </c>
      <c r="H42" s="122" t="s">
        <v>73</v>
      </c>
      <c r="I42" s="186">
        <v>3</v>
      </c>
      <c r="J42" s="122" t="s">
        <v>437</v>
      </c>
      <c r="K42" s="12">
        <v>44290</v>
      </c>
      <c r="L42" s="12">
        <v>44911</v>
      </c>
      <c r="M42" s="122" t="s">
        <v>396</v>
      </c>
      <c r="N42" s="129" t="s">
        <v>438</v>
      </c>
      <c r="O42" s="22"/>
      <c r="P42" s="22"/>
      <c r="Q42" s="22"/>
      <c r="R42" s="187">
        <v>3</v>
      </c>
      <c r="S42" s="134"/>
      <c r="T42" s="113" t="s">
        <v>439</v>
      </c>
      <c r="U42" s="130" t="s">
        <v>440</v>
      </c>
      <c r="V42" s="113"/>
      <c r="W42" s="113" t="s">
        <v>441</v>
      </c>
      <c r="X42" s="146" t="s">
        <v>442</v>
      </c>
      <c r="Y42" s="272">
        <v>2</v>
      </c>
      <c r="Z42" s="155" t="s">
        <v>443</v>
      </c>
      <c r="AA42" s="156" t="s">
        <v>444</v>
      </c>
      <c r="AB42" s="153">
        <v>1</v>
      </c>
      <c r="AC42" s="113" t="s">
        <v>1016</v>
      </c>
      <c r="AD42" s="113" t="s">
        <v>989</v>
      </c>
      <c r="AE42" s="288" t="str">
        <f>IFERROR(U42/O42,"No programado para el trimestre")</f>
        <v>No programado para el trimestre</v>
      </c>
      <c r="AF42" s="288" t="str">
        <f>IFERROR(V42/P42,"No programado para el trimestre")</f>
        <v>No programado para el trimestre</v>
      </c>
      <c r="AG42" s="290" t="str">
        <f>IFERROR(W42/Q42,"No programado para el trimestre")</f>
        <v>No programado para el trimestre</v>
      </c>
      <c r="AH42" s="95">
        <v>1</v>
      </c>
      <c r="AI42" s="274">
        <f t="shared" si="7"/>
        <v>1</v>
      </c>
      <c r="AJ42" s="391"/>
      <c r="AK42" s="402"/>
    </row>
    <row r="43" spans="1:38" ht="231" x14ac:dyDescent="0.3">
      <c r="A43" s="379" t="s">
        <v>445</v>
      </c>
      <c r="B43" s="379" t="s">
        <v>43</v>
      </c>
      <c r="C43" s="379" t="s">
        <v>44</v>
      </c>
      <c r="D43" s="405" t="s">
        <v>446</v>
      </c>
      <c r="E43" s="405" t="s">
        <v>447</v>
      </c>
      <c r="F43" s="392" t="s">
        <v>448</v>
      </c>
      <c r="G43" s="16" t="s">
        <v>449</v>
      </c>
      <c r="H43" s="129" t="s">
        <v>450</v>
      </c>
      <c r="I43" s="116">
        <v>29</v>
      </c>
      <c r="J43" s="122" t="s">
        <v>451</v>
      </c>
      <c r="K43" s="12">
        <v>44562</v>
      </c>
      <c r="L43" s="12">
        <v>44926</v>
      </c>
      <c r="M43" s="188" t="s">
        <v>452</v>
      </c>
      <c r="N43" s="188" t="s">
        <v>453</v>
      </c>
      <c r="O43" s="116">
        <v>9</v>
      </c>
      <c r="P43" s="116">
        <v>6</v>
      </c>
      <c r="Q43" s="116">
        <v>8</v>
      </c>
      <c r="R43" s="116">
        <v>6</v>
      </c>
      <c r="S43" s="114">
        <v>9</v>
      </c>
      <c r="T43" s="189" t="s">
        <v>454</v>
      </c>
      <c r="U43" s="178" t="s">
        <v>455</v>
      </c>
      <c r="V43" s="114">
        <v>8</v>
      </c>
      <c r="W43" s="113" t="s">
        <v>456</v>
      </c>
      <c r="X43" s="105" t="s">
        <v>457</v>
      </c>
      <c r="Y43" s="270">
        <v>6</v>
      </c>
      <c r="Z43" s="253" t="s">
        <v>458</v>
      </c>
      <c r="AA43" s="310" t="s">
        <v>457</v>
      </c>
      <c r="AB43" s="270">
        <v>6</v>
      </c>
      <c r="AC43" s="280" t="s">
        <v>1018</v>
      </c>
      <c r="AD43" s="325" t="s">
        <v>457</v>
      </c>
      <c r="AE43" s="95">
        <f>S43/O43</f>
        <v>1</v>
      </c>
      <c r="AF43" s="95">
        <f>V43/P43</f>
        <v>1.3333333333333333</v>
      </c>
      <c r="AG43" s="95">
        <f>Y43/Q43</f>
        <v>0.75</v>
      </c>
      <c r="AH43" s="95">
        <f>AB43/R43</f>
        <v>1</v>
      </c>
      <c r="AI43" s="274">
        <f t="shared" si="7"/>
        <v>1</v>
      </c>
      <c r="AJ43" s="389">
        <f>SUM(AI43:AI48)/6</f>
        <v>1</v>
      </c>
      <c r="AK43" s="402"/>
    </row>
    <row r="44" spans="1:38" ht="291.75" customHeight="1" x14ac:dyDescent="0.3">
      <c r="A44" s="380"/>
      <c r="B44" s="380"/>
      <c r="C44" s="380"/>
      <c r="D44" s="406"/>
      <c r="E44" s="406"/>
      <c r="F44" s="394"/>
      <c r="G44" s="15" t="s">
        <v>459</v>
      </c>
      <c r="H44" s="122" t="s">
        <v>460</v>
      </c>
      <c r="I44" s="116">
        <v>22</v>
      </c>
      <c r="J44" s="15" t="s">
        <v>461</v>
      </c>
      <c r="K44" s="12">
        <v>44562</v>
      </c>
      <c r="L44" s="12">
        <v>44926</v>
      </c>
      <c r="M44" s="188" t="s">
        <v>452</v>
      </c>
      <c r="N44" s="188" t="s">
        <v>453</v>
      </c>
      <c r="O44" s="116">
        <v>11</v>
      </c>
      <c r="P44" s="116">
        <v>7</v>
      </c>
      <c r="Q44" s="116">
        <v>3</v>
      </c>
      <c r="R44" s="116">
        <v>1</v>
      </c>
      <c r="S44" s="114">
        <v>11</v>
      </c>
      <c r="T44" s="154" t="s">
        <v>462</v>
      </c>
      <c r="U44" s="178" t="s">
        <v>463</v>
      </c>
      <c r="V44" s="114">
        <v>7</v>
      </c>
      <c r="W44" s="113" t="s">
        <v>464</v>
      </c>
      <c r="X44" s="107" t="s">
        <v>465</v>
      </c>
      <c r="Y44" s="270">
        <v>3</v>
      </c>
      <c r="Z44" s="271" t="s">
        <v>466</v>
      </c>
      <c r="AA44" s="311" t="s">
        <v>465</v>
      </c>
      <c r="AB44" s="270">
        <v>1</v>
      </c>
      <c r="AC44" s="271" t="s">
        <v>1017</v>
      </c>
      <c r="AD44" s="154" t="s">
        <v>1021</v>
      </c>
      <c r="AE44" s="95">
        <f>S44/O44</f>
        <v>1</v>
      </c>
      <c r="AF44" s="95">
        <f>V44/P44</f>
        <v>1</v>
      </c>
      <c r="AG44" s="95">
        <f>Y44/Q44</f>
        <v>1</v>
      </c>
      <c r="AH44" s="95">
        <f>AB44/R44</f>
        <v>1</v>
      </c>
      <c r="AI44" s="274">
        <f t="shared" si="7"/>
        <v>1</v>
      </c>
      <c r="AJ44" s="390"/>
      <c r="AK44" s="402"/>
    </row>
    <row r="45" spans="1:38" ht="327" customHeight="1" x14ac:dyDescent="0.3">
      <c r="A45" s="380"/>
      <c r="B45" s="380"/>
      <c r="C45" s="380"/>
      <c r="D45" s="406"/>
      <c r="E45" s="406"/>
      <c r="F45" s="394"/>
      <c r="G45" s="15" t="s">
        <v>467</v>
      </c>
      <c r="H45" s="122" t="s">
        <v>380</v>
      </c>
      <c r="I45" s="147">
        <v>1</v>
      </c>
      <c r="J45" s="122" t="s">
        <v>134</v>
      </c>
      <c r="K45" s="12">
        <v>44562</v>
      </c>
      <c r="L45" s="12">
        <v>44926</v>
      </c>
      <c r="M45" s="188" t="s">
        <v>452</v>
      </c>
      <c r="N45" s="188" t="s">
        <v>453</v>
      </c>
      <c r="O45" s="147">
        <v>0.25</v>
      </c>
      <c r="P45" s="147">
        <v>0.25</v>
      </c>
      <c r="Q45" s="147">
        <v>0.25</v>
      </c>
      <c r="R45" s="147">
        <v>0.25</v>
      </c>
      <c r="S45" s="143">
        <v>0.25</v>
      </c>
      <c r="T45" s="113" t="s">
        <v>468</v>
      </c>
      <c r="U45" s="130" t="s">
        <v>469</v>
      </c>
      <c r="V45" s="143">
        <v>0.25</v>
      </c>
      <c r="W45" s="131" t="s">
        <v>470</v>
      </c>
      <c r="X45" s="152" t="s">
        <v>471</v>
      </c>
      <c r="Y45" s="273">
        <v>0.25</v>
      </c>
      <c r="Z45" s="253" t="s">
        <v>472</v>
      </c>
      <c r="AA45" s="130" t="s">
        <v>473</v>
      </c>
      <c r="AB45" s="249">
        <v>0.25</v>
      </c>
      <c r="AC45" s="253" t="s">
        <v>1108</v>
      </c>
      <c r="AD45" s="113" t="s">
        <v>1025</v>
      </c>
      <c r="AE45" s="95">
        <f>S45/O45</f>
        <v>1</v>
      </c>
      <c r="AF45" s="95">
        <f>V45/P45</f>
        <v>1</v>
      </c>
      <c r="AG45" s="95">
        <f>Y45/Q45</f>
        <v>1</v>
      </c>
      <c r="AH45" s="95">
        <f>AB45/R45</f>
        <v>1</v>
      </c>
      <c r="AI45" s="274">
        <f t="shared" si="7"/>
        <v>1</v>
      </c>
      <c r="AJ45" s="390"/>
      <c r="AK45" s="402"/>
    </row>
    <row r="46" spans="1:38" ht="103.5" customHeight="1" x14ac:dyDescent="0.3">
      <c r="A46" s="380"/>
      <c r="B46" s="380"/>
      <c r="C46" s="380"/>
      <c r="D46" s="406"/>
      <c r="E46" s="406"/>
      <c r="F46" s="394"/>
      <c r="G46" s="16" t="s">
        <v>474</v>
      </c>
      <c r="H46" s="129" t="s">
        <v>475</v>
      </c>
      <c r="I46" s="133">
        <v>1</v>
      </c>
      <c r="J46" s="129" t="s">
        <v>476</v>
      </c>
      <c r="K46" s="12">
        <v>44652</v>
      </c>
      <c r="L46" s="12">
        <v>44926</v>
      </c>
      <c r="M46" s="188" t="s">
        <v>452</v>
      </c>
      <c r="N46" s="188" t="s">
        <v>453</v>
      </c>
      <c r="O46" s="116"/>
      <c r="P46" s="133">
        <v>1</v>
      </c>
      <c r="Q46" s="116"/>
      <c r="R46" s="116"/>
      <c r="S46" s="134"/>
      <c r="T46" s="113" t="s">
        <v>477</v>
      </c>
      <c r="U46" s="150"/>
      <c r="V46" s="95">
        <v>1</v>
      </c>
      <c r="W46" s="154" t="s">
        <v>478</v>
      </c>
      <c r="X46" s="130" t="s">
        <v>479</v>
      </c>
      <c r="Y46" s="252"/>
      <c r="Z46" s="271" t="s">
        <v>480</v>
      </c>
      <c r="AA46" s="308"/>
      <c r="AB46" s="134"/>
      <c r="AC46" s="134"/>
      <c r="AD46" s="134"/>
      <c r="AE46" s="288" t="str">
        <f>IFERROR(U46/O46,"No programado para el trimestre")</f>
        <v>No programado para el trimestre</v>
      </c>
      <c r="AF46" s="288">
        <f>V46/P46</f>
        <v>1</v>
      </c>
      <c r="AG46" s="290" t="s">
        <v>242</v>
      </c>
      <c r="AH46" s="290" t="s">
        <v>242</v>
      </c>
      <c r="AI46" s="274">
        <f t="shared" si="7"/>
        <v>1</v>
      </c>
      <c r="AJ46" s="390"/>
      <c r="AK46" s="402"/>
    </row>
    <row r="47" spans="1:38" ht="148.5" x14ac:dyDescent="0.3">
      <c r="A47" s="380"/>
      <c r="B47" s="380"/>
      <c r="C47" s="380"/>
      <c r="D47" s="406"/>
      <c r="E47" s="406"/>
      <c r="F47" s="394"/>
      <c r="G47" s="16" t="s">
        <v>481</v>
      </c>
      <c r="H47" s="129" t="s">
        <v>482</v>
      </c>
      <c r="I47" s="133">
        <v>1</v>
      </c>
      <c r="J47" s="129" t="s">
        <v>483</v>
      </c>
      <c r="K47" s="12">
        <v>44743</v>
      </c>
      <c r="L47" s="12">
        <v>44926</v>
      </c>
      <c r="M47" s="188" t="s">
        <v>452</v>
      </c>
      <c r="N47" s="188" t="s">
        <v>453</v>
      </c>
      <c r="O47" s="116"/>
      <c r="P47" s="116"/>
      <c r="Q47" s="147">
        <v>0.5</v>
      </c>
      <c r="R47" s="147">
        <v>0.5</v>
      </c>
      <c r="S47" s="134"/>
      <c r="T47" s="142" t="s">
        <v>484</v>
      </c>
      <c r="U47" s="150"/>
      <c r="V47" s="134"/>
      <c r="W47" s="134"/>
      <c r="X47" s="150"/>
      <c r="Y47" s="274">
        <v>0.5</v>
      </c>
      <c r="Z47" s="275" t="s">
        <v>485</v>
      </c>
      <c r="AA47" s="312" t="s">
        <v>486</v>
      </c>
      <c r="AB47" s="274">
        <v>0.5</v>
      </c>
      <c r="AC47" s="253" t="s">
        <v>1019</v>
      </c>
      <c r="AD47" s="245" t="s">
        <v>1022</v>
      </c>
      <c r="AE47" s="288" t="str">
        <f>IFERROR(U47/O47,"No programado para el trimestre")</f>
        <v>No programado para el trimestre</v>
      </c>
      <c r="AF47" s="288" t="str">
        <f>IFERROR(V47/P47,"No programado para el trimestre")</f>
        <v>No programado para el trimestre</v>
      </c>
      <c r="AG47" s="95">
        <f>Y47/Q47</f>
        <v>1</v>
      </c>
      <c r="AH47" s="95">
        <f>AB47/R47</f>
        <v>1</v>
      </c>
      <c r="AI47" s="274">
        <f t="shared" si="7"/>
        <v>1</v>
      </c>
      <c r="AJ47" s="390"/>
      <c r="AK47" s="402"/>
    </row>
    <row r="48" spans="1:38" ht="47.25" x14ac:dyDescent="0.3">
      <c r="A48" s="381"/>
      <c r="B48" s="381"/>
      <c r="C48" s="381"/>
      <c r="D48" s="407"/>
      <c r="E48" s="407"/>
      <c r="F48" s="393"/>
      <c r="G48" s="16" t="s">
        <v>487</v>
      </c>
      <c r="H48" s="190" t="s">
        <v>488</v>
      </c>
      <c r="I48" s="133">
        <v>1</v>
      </c>
      <c r="J48" s="129" t="s">
        <v>483</v>
      </c>
      <c r="K48" s="12">
        <v>44562</v>
      </c>
      <c r="L48" s="12">
        <v>44926</v>
      </c>
      <c r="M48" s="188" t="s">
        <v>452</v>
      </c>
      <c r="N48" s="188" t="s">
        <v>453</v>
      </c>
      <c r="O48" s="116"/>
      <c r="P48" s="116"/>
      <c r="Q48" s="116"/>
      <c r="R48" s="133">
        <v>1</v>
      </c>
      <c r="S48" s="134"/>
      <c r="T48" s="142" t="s">
        <v>489</v>
      </c>
      <c r="U48" s="150"/>
      <c r="V48" s="134"/>
      <c r="W48" s="134"/>
      <c r="X48" s="150"/>
      <c r="Y48" s="252"/>
      <c r="Z48" s="276" t="s">
        <v>490</v>
      </c>
      <c r="AA48" s="308"/>
      <c r="AB48" s="95">
        <v>1</v>
      </c>
      <c r="AC48" s="253" t="s">
        <v>1020</v>
      </c>
      <c r="AD48" s="134"/>
      <c r="AE48" s="288" t="str">
        <f>IFERROR(U48/O48,"No programado para el trimestre")</f>
        <v>No programado para el trimestre</v>
      </c>
      <c r="AF48" s="288" t="str">
        <f>IFERROR(V48/P48,"No programado para el trimestre")</f>
        <v>No programado para el trimestre</v>
      </c>
      <c r="AG48" s="290" t="str">
        <f>IFERROR(W48/Q48,"No programado para el trimestre")</f>
        <v>No programado para el trimestre</v>
      </c>
      <c r="AH48" s="95">
        <f>AB48/R48</f>
        <v>1</v>
      </c>
      <c r="AI48" s="274">
        <f t="shared" si="7"/>
        <v>1</v>
      </c>
      <c r="AJ48" s="391"/>
      <c r="AK48" s="403"/>
    </row>
  </sheetData>
  <mergeCells count="76">
    <mergeCell ref="AK7:AK48"/>
    <mergeCell ref="AJ38:AJ42"/>
    <mergeCell ref="F39:F40"/>
    <mergeCell ref="A43:A48"/>
    <mergeCell ref="B43:B48"/>
    <mergeCell ref="C43:C48"/>
    <mergeCell ref="D43:D48"/>
    <mergeCell ref="E43:E48"/>
    <mergeCell ref="F43:F48"/>
    <mergeCell ref="AJ43:AJ48"/>
    <mergeCell ref="F30:F33"/>
    <mergeCell ref="F34:F35"/>
    <mergeCell ref="F36:F37"/>
    <mergeCell ref="A38:A42"/>
    <mergeCell ref="B38:B42"/>
    <mergeCell ref="C38:C42"/>
    <mergeCell ref="D38:D42"/>
    <mergeCell ref="E38:E42"/>
    <mergeCell ref="AJ23:AJ27"/>
    <mergeCell ref="C26:C27"/>
    <mergeCell ref="F26:F27"/>
    <mergeCell ref="F28:F29"/>
    <mergeCell ref="AJ28:AJ37"/>
    <mergeCell ref="F23:F25"/>
    <mergeCell ref="A28:A37"/>
    <mergeCell ref="B28:B37"/>
    <mergeCell ref="C28:C37"/>
    <mergeCell ref="D28:D37"/>
    <mergeCell ref="E28:E37"/>
    <mergeCell ref="A23:A27"/>
    <mergeCell ref="B23:B27"/>
    <mergeCell ref="C23:C25"/>
    <mergeCell ref="D23:D27"/>
    <mergeCell ref="E23:E27"/>
    <mergeCell ref="AJ17:AJ22"/>
    <mergeCell ref="A21:A22"/>
    <mergeCell ref="B21:B22"/>
    <mergeCell ref="C21:C22"/>
    <mergeCell ref="D21:D22"/>
    <mergeCell ref="E21:E22"/>
    <mergeCell ref="F21:F22"/>
    <mergeCell ref="A14:A15"/>
    <mergeCell ref="B14:B15"/>
    <mergeCell ref="C14:C15"/>
    <mergeCell ref="D14:D15"/>
    <mergeCell ref="E14:E15"/>
    <mergeCell ref="AJ14:AJ15"/>
    <mergeCell ref="AJ11:AJ13"/>
    <mergeCell ref="AJ7:AJ10"/>
    <mergeCell ref="C9:C10"/>
    <mergeCell ref="F9:F10"/>
    <mergeCell ref="F11:F12"/>
    <mergeCell ref="A11:A13"/>
    <mergeCell ref="B11:B13"/>
    <mergeCell ref="C11:C13"/>
    <mergeCell ref="D11:D13"/>
    <mergeCell ref="E11:E13"/>
    <mergeCell ref="AB5:AD5"/>
    <mergeCell ref="A7:A10"/>
    <mergeCell ref="B7:B10"/>
    <mergeCell ref="C7:C8"/>
    <mergeCell ref="D7:D10"/>
    <mergeCell ref="E7:E10"/>
    <mergeCell ref="F7:F8"/>
    <mergeCell ref="Y5:AA5"/>
    <mergeCell ref="A4:R4"/>
    <mergeCell ref="S4:X4"/>
    <mergeCell ref="A5:R5"/>
    <mergeCell ref="S5:U5"/>
    <mergeCell ref="V5:X5"/>
    <mergeCell ref="A1:C3"/>
    <mergeCell ref="D1:O1"/>
    <mergeCell ref="P1:R3"/>
    <mergeCell ref="S1:AD3"/>
    <mergeCell ref="D2:O2"/>
    <mergeCell ref="D3:O3"/>
  </mergeCells>
  <dataValidations count="1">
    <dataValidation showDropDown="1" showInputMessage="1" showErrorMessage="1" sqref="B6" xr:uid="{00000000-0002-0000-0000-000000000000}"/>
  </dataValidations>
  <hyperlinks>
    <hyperlink ref="U29" r:id="rId1" xr:uid="{00000000-0004-0000-0000-000000000000}"/>
    <hyperlink ref="U30" r:id="rId2" xr:uid="{00000000-0004-0000-0000-000001000000}"/>
    <hyperlink ref="U35" r:id="rId3" xr:uid="{00000000-0004-0000-0000-000002000000}"/>
    <hyperlink ref="X43" r:id="rId4"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000-000003000000}"/>
    <hyperlink ref="AA43" r:id="rId5"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000-000004000000}"/>
    <hyperlink ref="AD43" r:id="rId6"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000-000005000000}"/>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23"/>
  <sheetViews>
    <sheetView topLeftCell="E15" zoomScale="70" zoomScaleNormal="70" workbookViewId="0">
      <selection activeCell="K20" sqref="K20"/>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62.42578125" style="23" customWidth="1"/>
    <col min="8" max="8" width="41" style="23" customWidth="1"/>
    <col min="9" max="9" width="49.85546875" style="23" customWidth="1"/>
    <col min="10" max="10" width="35" style="23" customWidth="1"/>
    <col min="11" max="11" width="53.5703125" style="23" customWidth="1"/>
    <col min="12" max="12" width="37.7109375" style="23" customWidth="1"/>
    <col min="13" max="13" width="11.42578125" customWidth="1"/>
    <col min="14" max="16384" width="11.42578125" style="23"/>
  </cols>
  <sheetData>
    <row r="1" spans="1:13" ht="51" customHeight="1" x14ac:dyDescent="0.25">
      <c r="A1" s="414" t="s">
        <v>503</v>
      </c>
      <c r="B1" s="414"/>
      <c r="C1" s="414"/>
      <c r="D1" s="414"/>
      <c r="E1" s="414"/>
      <c r="F1" s="414"/>
      <c r="G1" s="414"/>
    </row>
    <row r="2" spans="1:13" ht="51" customHeight="1" x14ac:dyDescent="0.25">
      <c r="A2" s="414"/>
      <c r="B2" s="414"/>
      <c r="C2" s="414"/>
      <c r="D2" s="414"/>
      <c r="E2" s="414"/>
      <c r="F2" s="414"/>
      <c r="G2" s="414"/>
    </row>
    <row r="3" spans="1:13" ht="26.25" thickBot="1" x14ac:dyDescent="0.3">
      <c r="A3" s="415" t="s">
        <v>640</v>
      </c>
      <c r="B3" s="415"/>
      <c r="C3" s="415"/>
      <c r="D3" s="415"/>
      <c r="E3" s="415"/>
      <c r="F3" s="415"/>
      <c r="G3" s="415"/>
    </row>
    <row r="4" spans="1:13" ht="37.5" thickTop="1" thickBot="1" x14ac:dyDescent="0.3">
      <c r="A4" s="417" t="s">
        <v>505</v>
      </c>
      <c r="B4" s="417"/>
      <c r="C4" s="26" t="s">
        <v>506</v>
      </c>
      <c r="D4" s="26" t="s">
        <v>507</v>
      </c>
      <c r="E4" s="26" t="s">
        <v>508</v>
      </c>
      <c r="F4" s="26" t="s">
        <v>509</v>
      </c>
      <c r="G4" s="26" t="s">
        <v>510</v>
      </c>
      <c r="H4" s="27" t="s">
        <v>511</v>
      </c>
      <c r="I4" s="238" t="s">
        <v>512</v>
      </c>
      <c r="J4" s="53" t="s">
        <v>511</v>
      </c>
      <c r="K4" s="238" t="s">
        <v>888</v>
      </c>
      <c r="L4" s="53" t="s">
        <v>511</v>
      </c>
    </row>
    <row r="5" spans="1:13" ht="47.25" customHeight="1" thickTop="1" thickBot="1" x14ac:dyDescent="0.3">
      <c r="A5" s="28">
        <v>1</v>
      </c>
      <c r="B5" s="91" t="s">
        <v>641</v>
      </c>
      <c r="C5" s="29" t="s">
        <v>642</v>
      </c>
      <c r="D5" s="30">
        <v>44562</v>
      </c>
      <c r="E5" s="24">
        <v>44926</v>
      </c>
      <c r="F5" s="35" t="s">
        <v>643</v>
      </c>
      <c r="G5" s="61" t="s">
        <v>644</v>
      </c>
      <c r="H5" s="35"/>
      <c r="I5" s="266" t="s">
        <v>645</v>
      </c>
      <c r="J5" s="206" t="s">
        <v>646</v>
      </c>
      <c r="K5" s="35" t="s">
        <v>1043</v>
      </c>
      <c r="L5" s="206" t="s">
        <v>646</v>
      </c>
      <c r="M5" s="332">
        <v>1</v>
      </c>
    </row>
    <row r="6" spans="1:13" ht="172.5" customHeight="1" thickTop="1" thickBot="1" x14ac:dyDescent="0.3">
      <c r="A6" s="28">
        <v>2</v>
      </c>
      <c r="B6" s="91" t="s">
        <v>647</v>
      </c>
      <c r="C6" s="29" t="s">
        <v>648</v>
      </c>
      <c r="D6" s="30">
        <v>44562</v>
      </c>
      <c r="E6" s="24">
        <v>44926</v>
      </c>
      <c r="F6" s="35" t="s">
        <v>649</v>
      </c>
      <c r="G6" s="35" t="s">
        <v>650</v>
      </c>
      <c r="H6" s="93" t="s">
        <v>651</v>
      </c>
      <c r="I6" s="93" t="s">
        <v>652</v>
      </c>
      <c r="J6" s="206" t="s">
        <v>651</v>
      </c>
      <c r="K6" s="35" t="s">
        <v>1046</v>
      </c>
      <c r="L6" s="31"/>
      <c r="M6" s="332">
        <v>1</v>
      </c>
    </row>
    <row r="7" spans="1:13" ht="57" customHeight="1" thickTop="1" thickBot="1" x14ac:dyDescent="0.3">
      <c r="A7" s="28">
        <v>3</v>
      </c>
      <c r="B7" s="91" t="s">
        <v>653</v>
      </c>
      <c r="C7" s="29" t="s">
        <v>654</v>
      </c>
      <c r="D7" s="30">
        <v>44562</v>
      </c>
      <c r="E7" s="24">
        <v>44926</v>
      </c>
      <c r="F7" s="35" t="s">
        <v>655</v>
      </c>
      <c r="G7" s="35" t="s">
        <v>656</v>
      </c>
      <c r="H7" s="61" t="s">
        <v>657</v>
      </c>
      <c r="I7" s="93" t="s">
        <v>658</v>
      </c>
      <c r="J7" s="206" t="s">
        <v>659</v>
      </c>
      <c r="K7" s="93" t="s">
        <v>1095</v>
      </c>
      <c r="L7" s="206" t="s">
        <v>659</v>
      </c>
      <c r="M7" s="332">
        <v>1</v>
      </c>
    </row>
    <row r="8" spans="1:13" ht="120.75" customHeight="1" thickTop="1" thickBot="1" x14ac:dyDescent="0.3">
      <c r="A8" s="28">
        <v>4</v>
      </c>
      <c r="B8" s="91" t="s">
        <v>660</v>
      </c>
      <c r="C8" s="29" t="s">
        <v>661</v>
      </c>
      <c r="D8" s="38">
        <v>44562</v>
      </c>
      <c r="E8" s="38">
        <v>44926</v>
      </c>
      <c r="F8" s="35" t="s">
        <v>662</v>
      </c>
      <c r="G8" s="35" t="s">
        <v>663</v>
      </c>
      <c r="H8" s="61" t="s">
        <v>664</v>
      </c>
      <c r="I8" s="52" t="s">
        <v>665</v>
      </c>
      <c r="J8" s="31"/>
      <c r="K8" s="35" t="s">
        <v>1046</v>
      </c>
      <c r="L8" s="31"/>
      <c r="M8" s="332">
        <v>1</v>
      </c>
    </row>
    <row r="9" spans="1:13" ht="153.75" customHeight="1" thickTop="1" thickBot="1" x14ac:dyDescent="0.3">
      <c r="A9" s="28">
        <v>5</v>
      </c>
      <c r="B9" s="91" t="s">
        <v>666</v>
      </c>
      <c r="C9" s="29" t="s">
        <v>667</v>
      </c>
      <c r="D9" s="38">
        <v>44593</v>
      </c>
      <c r="E9" s="38">
        <v>44926</v>
      </c>
      <c r="F9" s="35" t="s">
        <v>668</v>
      </c>
      <c r="G9" s="61" t="s">
        <v>669</v>
      </c>
      <c r="H9" s="61" t="s">
        <v>670</v>
      </c>
      <c r="I9" s="266" t="s">
        <v>671</v>
      </c>
      <c r="J9" s="267" t="s">
        <v>672</v>
      </c>
      <c r="K9" s="266" t="s">
        <v>1096</v>
      </c>
      <c r="L9" s="255" t="s">
        <v>1100</v>
      </c>
      <c r="M9" s="332">
        <v>1</v>
      </c>
    </row>
    <row r="10" spans="1:13" ht="51.75" customHeight="1" thickTop="1" thickBot="1" x14ac:dyDescent="0.3">
      <c r="A10" s="28">
        <v>6</v>
      </c>
      <c r="B10" s="91" t="s">
        <v>673</v>
      </c>
      <c r="C10" s="29" t="s">
        <v>674</v>
      </c>
      <c r="D10" s="30">
        <v>44621</v>
      </c>
      <c r="E10" s="24">
        <v>44625</v>
      </c>
      <c r="F10" s="35" t="s">
        <v>675</v>
      </c>
      <c r="G10" s="61"/>
      <c r="H10" s="87"/>
      <c r="I10" s="52"/>
      <c r="J10" s="31"/>
      <c r="K10" s="35" t="s">
        <v>1046</v>
      </c>
      <c r="L10" s="31"/>
      <c r="M10" s="332">
        <v>1</v>
      </c>
    </row>
    <row r="11" spans="1:13" ht="51.75" customHeight="1" thickTop="1" thickBot="1" x14ac:dyDescent="0.3">
      <c r="A11" s="28">
        <v>7</v>
      </c>
      <c r="B11" s="91" t="s">
        <v>676</v>
      </c>
      <c r="C11" s="29" t="s">
        <v>674</v>
      </c>
      <c r="D11" s="30">
        <v>44621</v>
      </c>
      <c r="E11" s="24">
        <v>44651</v>
      </c>
      <c r="F11" s="35" t="s">
        <v>677</v>
      </c>
      <c r="G11" s="61"/>
      <c r="H11" s="61"/>
      <c r="I11" s="52"/>
      <c r="J11" s="31"/>
      <c r="K11" s="35" t="s">
        <v>1046</v>
      </c>
      <c r="L11" s="31"/>
      <c r="M11" s="332">
        <v>1</v>
      </c>
    </row>
    <row r="12" spans="1:13" ht="51.75" customHeight="1" thickTop="1" thickBot="1" x14ac:dyDescent="0.3">
      <c r="A12" s="28">
        <v>8</v>
      </c>
      <c r="B12" s="91" t="s">
        <v>678</v>
      </c>
      <c r="C12" s="29" t="s">
        <v>674</v>
      </c>
      <c r="D12" s="30">
        <v>44621</v>
      </c>
      <c r="E12" s="24">
        <v>44651</v>
      </c>
      <c r="F12" s="35" t="s">
        <v>679</v>
      </c>
      <c r="G12" s="61"/>
      <c r="H12" s="61"/>
      <c r="I12" s="52"/>
      <c r="J12" s="31"/>
      <c r="K12" s="35" t="s">
        <v>1046</v>
      </c>
      <c r="L12" s="31"/>
      <c r="M12" s="332">
        <v>1</v>
      </c>
    </row>
    <row r="13" spans="1:13" ht="222" customHeight="1" thickTop="1" thickBot="1" x14ac:dyDescent="0.3">
      <c r="A13" s="28">
        <v>9</v>
      </c>
      <c r="B13" s="91" t="s">
        <v>680</v>
      </c>
      <c r="C13" s="29" t="s">
        <v>681</v>
      </c>
      <c r="D13" s="30">
        <v>44713</v>
      </c>
      <c r="E13" s="24">
        <v>44742</v>
      </c>
      <c r="F13" s="35"/>
      <c r="G13" s="61" t="s">
        <v>682</v>
      </c>
      <c r="H13" s="61" t="s">
        <v>683</v>
      </c>
      <c r="I13" s="52"/>
      <c r="J13" s="31"/>
      <c r="K13" s="35" t="s">
        <v>1046</v>
      </c>
      <c r="L13" s="31"/>
      <c r="M13" s="332">
        <v>1</v>
      </c>
    </row>
    <row r="14" spans="1:13" ht="142.5" customHeight="1" thickTop="1" thickBot="1" x14ac:dyDescent="0.3">
      <c r="A14" s="28">
        <v>10</v>
      </c>
      <c r="B14" s="64" t="s">
        <v>684</v>
      </c>
      <c r="C14" s="36" t="s">
        <v>674</v>
      </c>
      <c r="D14" s="92">
        <v>44713</v>
      </c>
      <c r="E14" s="40">
        <v>44742</v>
      </c>
      <c r="F14" s="51"/>
      <c r="G14" s="61" t="s">
        <v>685</v>
      </c>
      <c r="H14" s="61" t="s">
        <v>686</v>
      </c>
      <c r="I14" s="52"/>
      <c r="J14" s="31"/>
      <c r="K14" s="35" t="s">
        <v>1046</v>
      </c>
      <c r="L14" s="31"/>
      <c r="M14" s="332">
        <v>1</v>
      </c>
    </row>
    <row r="15" spans="1:13" ht="130.5" customHeight="1" thickTop="1" thickBot="1" x14ac:dyDescent="0.3">
      <c r="A15" s="28">
        <v>11</v>
      </c>
      <c r="B15" s="91" t="s">
        <v>687</v>
      </c>
      <c r="C15" s="35" t="s">
        <v>688</v>
      </c>
      <c r="D15" s="30">
        <v>44713</v>
      </c>
      <c r="E15" s="24">
        <v>44910</v>
      </c>
      <c r="F15" s="51"/>
      <c r="G15" s="61" t="s">
        <v>689</v>
      </c>
      <c r="H15" s="61"/>
      <c r="I15" s="52" t="s">
        <v>690</v>
      </c>
      <c r="J15" s="31"/>
      <c r="K15" s="35" t="s">
        <v>1044</v>
      </c>
      <c r="L15" s="255" t="s">
        <v>1101</v>
      </c>
      <c r="M15" s="332">
        <v>1</v>
      </c>
    </row>
    <row r="16" spans="1:13" ht="90.75" customHeight="1" thickTop="1" thickBot="1" x14ac:dyDescent="0.3">
      <c r="A16" s="28">
        <v>12</v>
      </c>
      <c r="B16" s="64" t="s">
        <v>691</v>
      </c>
      <c r="C16" s="36" t="s">
        <v>692</v>
      </c>
      <c r="D16" s="92">
        <v>44743</v>
      </c>
      <c r="E16" s="40">
        <v>44773</v>
      </c>
      <c r="F16" s="51"/>
      <c r="G16" s="61" t="s">
        <v>693</v>
      </c>
      <c r="H16" s="61" t="s">
        <v>694</v>
      </c>
      <c r="I16" s="52" t="s">
        <v>690</v>
      </c>
      <c r="J16" s="31"/>
      <c r="K16" s="35" t="s">
        <v>1046</v>
      </c>
      <c r="L16" s="31"/>
      <c r="M16" s="332">
        <v>1</v>
      </c>
    </row>
    <row r="17" spans="1:13" ht="64.5" thickTop="1" thickBot="1" x14ac:dyDescent="0.3">
      <c r="A17" s="28">
        <v>14</v>
      </c>
      <c r="B17" s="91" t="s">
        <v>695</v>
      </c>
      <c r="C17" s="29" t="s">
        <v>696</v>
      </c>
      <c r="D17" s="38">
        <v>44743</v>
      </c>
      <c r="E17" s="38">
        <v>44773</v>
      </c>
      <c r="F17" s="35"/>
      <c r="G17" s="61"/>
      <c r="H17" s="61"/>
      <c r="I17" s="52" t="s">
        <v>697</v>
      </c>
      <c r="J17" s="269" t="s">
        <v>698</v>
      </c>
      <c r="K17" s="35" t="s">
        <v>1046</v>
      </c>
      <c r="L17" s="31"/>
      <c r="M17" s="332">
        <v>1</v>
      </c>
    </row>
    <row r="18" spans="1:13" ht="222" thickTop="1" thickBot="1" x14ac:dyDescent="0.3">
      <c r="A18" s="28">
        <v>15</v>
      </c>
      <c r="B18" s="91" t="s">
        <v>699</v>
      </c>
      <c r="C18" s="29" t="s">
        <v>700</v>
      </c>
      <c r="D18" s="38">
        <v>44743</v>
      </c>
      <c r="E18" s="38">
        <v>44895</v>
      </c>
      <c r="F18" s="35"/>
      <c r="G18" s="61"/>
      <c r="H18" s="61"/>
      <c r="I18" s="254" t="s">
        <v>701</v>
      </c>
      <c r="J18" s="320" t="s">
        <v>702</v>
      </c>
      <c r="K18" s="35" t="s">
        <v>1046</v>
      </c>
      <c r="L18" s="31"/>
      <c r="M18" s="332">
        <v>1</v>
      </c>
    </row>
    <row r="19" spans="1:13" ht="83.25" customHeight="1" thickTop="1" thickBot="1" x14ac:dyDescent="0.3">
      <c r="A19" s="28">
        <v>17</v>
      </c>
      <c r="B19" s="91" t="s">
        <v>703</v>
      </c>
      <c r="C19" s="29" t="s">
        <v>704</v>
      </c>
      <c r="D19" s="30">
        <v>44774</v>
      </c>
      <c r="E19" s="24">
        <v>44926</v>
      </c>
      <c r="F19" s="35"/>
      <c r="G19" s="61"/>
      <c r="H19" s="61"/>
      <c r="I19" s="52" t="s">
        <v>705</v>
      </c>
      <c r="J19" s="31"/>
      <c r="K19" s="215" t="s">
        <v>1045</v>
      </c>
      <c r="L19" s="35" t="s">
        <v>651</v>
      </c>
      <c r="M19" s="332">
        <v>1</v>
      </c>
    </row>
    <row r="20" spans="1:13" s="216" customFormat="1" ht="87" customHeight="1" thickTop="1" thickBot="1" x14ac:dyDescent="0.3">
      <c r="A20" s="218">
        <v>18</v>
      </c>
      <c r="B20" s="263" t="s">
        <v>706</v>
      </c>
      <c r="C20" s="94" t="s">
        <v>707</v>
      </c>
      <c r="D20" s="351">
        <v>44774</v>
      </c>
      <c r="E20" s="352">
        <v>44803</v>
      </c>
      <c r="F20" s="353"/>
      <c r="G20" s="266"/>
      <c r="H20" s="266"/>
      <c r="I20" s="254" t="s">
        <v>705</v>
      </c>
      <c r="J20" s="256"/>
      <c r="K20" s="93" t="s">
        <v>1048</v>
      </c>
      <c r="L20" s="256"/>
      <c r="M20" s="336">
        <v>0</v>
      </c>
    </row>
    <row r="21" spans="1:13" ht="64.5" thickTop="1" thickBot="1" x14ac:dyDescent="0.3">
      <c r="A21" s="28">
        <v>20</v>
      </c>
      <c r="B21" s="91" t="s">
        <v>708</v>
      </c>
      <c r="C21" s="29" t="s">
        <v>709</v>
      </c>
      <c r="D21" s="30">
        <v>44805</v>
      </c>
      <c r="E21" s="24">
        <v>44834</v>
      </c>
      <c r="F21" s="35"/>
      <c r="G21" s="61"/>
      <c r="H21" s="61"/>
      <c r="I21" s="254" t="s">
        <v>710</v>
      </c>
      <c r="J21" s="320" t="s">
        <v>711</v>
      </c>
      <c r="K21" s="35" t="s">
        <v>1046</v>
      </c>
      <c r="L21" s="31"/>
      <c r="M21" s="332">
        <v>1</v>
      </c>
    </row>
    <row r="22" spans="1:13" ht="132.75" customHeight="1" thickTop="1" thickBot="1" x14ac:dyDescent="0.3">
      <c r="A22" s="28">
        <v>22</v>
      </c>
      <c r="B22" s="91" t="s">
        <v>712</v>
      </c>
      <c r="C22" s="29" t="s">
        <v>709</v>
      </c>
      <c r="D22" s="30">
        <v>44910</v>
      </c>
      <c r="E22" s="24">
        <v>44926</v>
      </c>
      <c r="F22" s="35"/>
      <c r="G22" s="61"/>
      <c r="H22" s="61"/>
      <c r="I22" s="52" t="s">
        <v>713</v>
      </c>
      <c r="J22" s="31"/>
      <c r="K22" s="215" t="s">
        <v>1047</v>
      </c>
      <c r="L22" s="31"/>
      <c r="M22" s="332">
        <v>1</v>
      </c>
    </row>
    <row r="23" spans="1:13" ht="16.5" thickTop="1" x14ac:dyDescent="0.25">
      <c r="M23" s="337">
        <f>AVERAGE(M5:M22)</f>
        <v>0.94444444444444442</v>
      </c>
    </row>
  </sheetData>
  <mergeCells count="3">
    <mergeCell ref="A1:G2"/>
    <mergeCell ref="A3:G3"/>
    <mergeCell ref="A4:B4"/>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58"/>
  <sheetViews>
    <sheetView topLeftCell="B22" zoomScale="80" zoomScaleNormal="80" workbookViewId="0">
      <selection activeCell="C25" sqref="C25"/>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45.7109375" style="23" customWidth="1"/>
    <col min="8" max="8" width="31.140625" style="23" customWidth="1"/>
    <col min="9" max="9" width="51" style="23" customWidth="1"/>
    <col min="10" max="10" width="41.7109375" style="23" customWidth="1"/>
    <col min="11" max="11" width="56.5703125" style="216" customWidth="1"/>
    <col min="12" max="12" width="42.7109375" style="25" customWidth="1"/>
    <col min="13" max="13" width="11.42578125" style="23" customWidth="1"/>
    <col min="14" max="16384" width="11.42578125" style="23"/>
  </cols>
  <sheetData>
    <row r="1" spans="1:13" ht="43.5" customHeight="1" x14ac:dyDescent="0.25">
      <c r="A1" s="414" t="s">
        <v>503</v>
      </c>
      <c r="B1" s="414"/>
      <c r="C1" s="414"/>
      <c r="D1" s="414"/>
      <c r="E1" s="414"/>
      <c r="F1" s="414"/>
      <c r="G1" s="414"/>
    </row>
    <row r="2" spans="1:13" ht="43.5" customHeight="1" x14ac:dyDescent="0.25">
      <c r="A2" s="414"/>
      <c r="B2" s="414"/>
      <c r="C2" s="414"/>
      <c r="D2" s="414"/>
      <c r="E2" s="414"/>
      <c r="F2" s="414"/>
      <c r="G2" s="414"/>
    </row>
    <row r="3" spans="1:13" ht="26.25" thickBot="1" x14ac:dyDescent="0.3">
      <c r="A3" s="415" t="s">
        <v>714</v>
      </c>
      <c r="B3" s="415"/>
      <c r="C3" s="415"/>
      <c r="D3" s="415"/>
      <c r="E3" s="415"/>
      <c r="F3" s="415"/>
      <c r="G3" s="415"/>
    </row>
    <row r="4" spans="1:13" ht="36.75" customHeight="1" thickTop="1" thickBot="1" x14ac:dyDescent="0.3">
      <c r="A4" s="424" t="s">
        <v>505</v>
      </c>
      <c r="B4" s="425"/>
      <c r="C4" s="26" t="s">
        <v>506</v>
      </c>
      <c r="D4" s="26" t="s">
        <v>507</v>
      </c>
      <c r="E4" s="26" t="s">
        <v>508</v>
      </c>
      <c r="F4" s="26" t="s">
        <v>509</v>
      </c>
      <c r="G4" s="26" t="s">
        <v>510</v>
      </c>
      <c r="H4" s="27" t="s">
        <v>511</v>
      </c>
      <c r="I4" s="238" t="s">
        <v>512</v>
      </c>
      <c r="J4" s="53" t="s">
        <v>511</v>
      </c>
      <c r="K4" s="348" t="s">
        <v>888</v>
      </c>
      <c r="L4" s="53" t="s">
        <v>511</v>
      </c>
    </row>
    <row r="5" spans="1:13" ht="136.5" customHeight="1" thickTop="1" thickBot="1" x14ac:dyDescent="0.3">
      <c r="A5" s="418">
        <v>1</v>
      </c>
      <c r="B5" s="426" t="s">
        <v>715</v>
      </c>
      <c r="C5" s="35" t="s">
        <v>716</v>
      </c>
      <c r="D5" s="38">
        <v>44562</v>
      </c>
      <c r="E5" s="38">
        <v>44591</v>
      </c>
      <c r="F5" s="35" t="s">
        <v>717</v>
      </c>
      <c r="G5" s="61"/>
      <c r="H5" s="31"/>
      <c r="I5" s="52"/>
      <c r="J5" s="31"/>
      <c r="K5" s="93" t="s">
        <v>1046</v>
      </c>
      <c r="L5" s="338"/>
      <c r="M5" s="329">
        <v>1</v>
      </c>
    </row>
    <row r="6" spans="1:13" ht="118.5" customHeight="1" thickTop="1" thickBot="1" x14ac:dyDescent="0.3">
      <c r="A6" s="419"/>
      <c r="B6" s="427"/>
      <c r="C6" s="35" t="s">
        <v>718</v>
      </c>
      <c r="D6" s="38">
        <v>44562</v>
      </c>
      <c r="E6" s="38">
        <v>44591</v>
      </c>
      <c r="F6" s="35" t="s">
        <v>719</v>
      </c>
      <c r="G6" s="61"/>
      <c r="H6" s="61"/>
      <c r="I6" s="52"/>
      <c r="J6" s="31"/>
      <c r="K6" s="93" t="s">
        <v>1046</v>
      </c>
      <c r="L6" s="338"/>
      <c r="M6" s="329">
        <v>1</v>
      </c>
    </row>
    <row r="7" spans="1:13" ht="115.5" customHeight="1" thickTop="1" thickBot="1" x14ac:dyDescent="0.3">
      <c r="A7" s="419"/>
      <c r="B7" s="427"/>
      <c r="C7" s="35" t="s">
        <v>720</v>
      </c>
      <c r="D7" s="38">
        <v>44562</v>
      </c>
      <c r="E7" s="38">
        <v>44926</v>
      </c>
      <c r="F7" s="35" t="s">
        <v>721</v>
      </c>
      <c r="G7" s="61"/>
      <c r="H7" s="61"/>
      <c r="I7" s="281" t="s">
        <v>722</v>
      </c>
      <c r="J7" s="282" t="s">
        <v>723</v>
      </c>
      <c r="K7" s="281" t="s">
        <v>722</v>
      </c>
      <c r="L7" s="282" t="s">
        <v>723</v>
      </c>
      <c r="M7" s="329">
        <v>1</v>
      </c>
    </row>
    <row r="8" spans="1:13" ht="64.5" thickTop="1" thickBot="1" x14ac:dyDescent="0.3">
      <c r="A8" s="419"/>
      <c r="B8" s="427"/>
      <c r="C8" s="35" t="s">
        <v>724</v>
      </c>
      <c r="D8" s="38">
        <v>44562</v>
      </c>
      <c r="E8" s="38">
        <v>44591</v>
      </c>
      <c r="F8" s="35" t="s">
        <v>725</v>
      </c>
      <c r="G8" s="61"/>
      <c r="H8" s="61"/>
      <c r="I8" s="52"/>
      <c r="J8" s="31"/>
      <c r="K8" s="93" t="s">
        <v>1046</v>
      </c>
      <c r="L8" s="338"/>
      <c r="M8" s="329">
        <v>1</v>
      </c>
    </row>
    <row r="9" spans="1:13" ht="99.75" customHeight="1" thickTop="1" thickBot="1" x14ac:dyDescent="0.3">
      <c r="A9" s="419"/>
      <c r="B9" s="427"/>
      <c r="C9" s="35" t="s">
        <v>726</v>
      </c>
      <c r="D9" s="38">
        <v>44562</v>
      </c>
      <c r="E9" s="125">
        <v>44926</v>
      </c>
      <c r="F9" s="35" t="s">
        <v>727</v>
      </c>
      <c r="G9" s="61" t="s">
        <v>728</v>
      </c>
      <c r="H9" s="61" t="s">
        <v>729</v>
      </c>
      <c r="I9" s="268" t="s">
        <v>730</v>
      </c>
      <c r="J9" s="269" t="s">
        <v>731</v>
      </c>
      <c r="K9" s="268" t="s">
        <v>1049</v>
      </c>
      <c r="L9" s="293" t="s">
        <v>1102</v>
      </c>
      <c r="M9" s="329">
        <v>1</v>
      </c>
    </row>
    <row r="10" spans="1:13" ht="48.75" thickTop="1" thickBot="1" x14ac:dyDescent="0.3">
      <c r="A10" s="419"/>
      <c r="B10" s="427"/>
      <c r="C10" s="35" t="s">
        <v>732</v>
      </c>
      <c r="D10" s="38">
        <v>44562</v>
      </c>
      <c r="E10" s="38">
        <v>44592</v>
      </c>
      <c r="F10" s="35" t="s">
        <v>733</v>
      </c>
      <c r="G10" s="61"/>
      <c r="H10" s="61"/>
      <c r="I10" s="61"/>
      <c r="J10" s="31"/>
      <c r="K10" s="93" t="s">
        <v>1046</v>
      </c>
      <c r="L10" s="338"/>
      <c r="M10" s="329">
        <v>1</v>
      </c>
    </row>
    <row r="11" spans="1:13" ht="55.5" customHeight="1" thickTop="1" thickBot="1" x14ac:dyDescent="0.3">
      <c r="A11" s="419"/>
      <c r="B11" s="427"/>
      <c r="C11" s="35" t="s">
        <v>734</v>
      </c>
      <c r="D11" s="38">
        <v>44562</v>
      </c>
      <c r="E11" s="38">
        <v>44592</v>
      </c>
      <c r="F11" s="35" t="s">
        <v>735</v>
      </c>
      <c r="G11" s="61"/>
      <c r="H11" s="61"/>
      <c r="I11" s="61"/>
      <c r="J11" s="60"/>
      <c r="K11" s="93" t="s">
        <v>1046</v>
      </c>
      <c r="L11" s="338"/>
      <c r="M11" s="329">
        <v>1</v>
      </c>
    </row>
    <row r="12" spans="1:13" ht="80.25" thickTop="1" thickBot="1" x14ac:dyDescent="0.3">
      <c r="A12" s="419"/>
      <c r="B12" s="427"/>
      <c r="C12" s="35" t="s">
        <v>736</v>
      </c>
      <c r="D12" s="38">
        <v>44562</v>
      </c>
      <c r="E12" s="38">
        <v>44926</v>
      </c>
      <c r="F12" s="35" t="s">
        <v>737</v>
      </c>
      <c r="G12" s="61" t="s">
        <v>738</v>
      </c>
      <c r="H12" s="61"/>
      <c r="I12" s="257" t="s">
        <v>739</v>
      </c>
      <c r="J12" s="283"/>
      <c r="K12" s="257" t="s">
        <v>739</v>
      </c>
      <c r="L12" s="338"/>
      <c r="M12" s="329">
        <v>1</v>
      </c>
    </row>
    <row r="13" spans="1:13" ht="95.25" customHeight="1" thickTop="1" thickBot="1" x14ac:dyDescent="0.3">
      <c r="A13" s="419"/>
      <c r="B13" s="427"/>
      <c r="C13" s="35" t="s">
        <v>740</v>
      </c>
      <c r="D13" s="38">
        <v>44562</v>
      </c>
      <c r="E13" s="38">
        <v>44926</v>
      </c>
      <c r="F13" s="35" t="s">
        <v>741</v>
      </c>
      <c r="G13" s="61" t="s">
        <v>742</v>
      </c>
      <c r="H13" s="61"/>
      <c r="I13" s="52" t="s">
        <v>743</v>
      </c>
      <c r="J13" s="284"/>
      <c r="K13" s="266" t="s">
        <v>1050</v>
      </c>
      <c r="L13" s="338"/>
      <c r="M13" s="329">
        <v>1</v>
      </c>
    </row>
    <row r="14" spans="1:13" ht="189.75" customHeight="1" thickTop="1" thickBot="1" x14ac:dyDescent="0.3">
      <c r="A14" s="419"/>
      <c r="B14" s="427"/>
      <c r="C14" s="35" t="s">
        <v>744</v>
      </c>
      <c r="D14" s="38">
        <v>44562</v>
      </c>
      <c r="E14" s="38">
        <v>44926</v>
      </c>
      <c r="F14" s="35" t="s">
        <v>745</v>
      </c>
      <c r="G14" s="61" t="s">
        <v>746</v>
      </c>
      <c r="H14" s="126" t="s">
        <v>747</v>
      </c>
      <c r="I14" s="52" t="s">
        <v>748</v>
      </c>
      <c r="J14" s="16" t="s">
        <v>749</v>
      </c>
      <c r="K14" s="278" t="s">
        <v>1051</v>
      </c>
      <c r="L14" s="339" t="s">
        <v>1091</v>
      </c>
      <c r="M14" s="329">
        <v>1</v>
      </c>
    </row>
    <row r="15" spans="1:13" ht="86.25" customHeight="1" thickTop="1" thickBot="1" x14ac:dyDescent="0.3">
      <c r="A15" s="419"/>
      <c r="B15" s="427"/>
      <c r="C15" s="35" t="s">
        <v>750</v>
      </c>
      <c r="D15" s="38">
        <v>44562</v>
      </c>
      <c r="E15" s="38">
        <v>44926</v>
      </c>
      <c r="F15" s="35" t="s">
        <v>751</v>
      </c>
      <c r="G15" s="35" t="s">
        <v>751</v>
      </c>
      <c r="H15" s="61"/>
      <c r="I15" s="52" t="s">
        <v>751</v>
      </c>
      <c r="J15" s="87"/>
      <c r="K15" s="93" t="s">
        <v>751</v>
      </c>
      <c r="L15" s="338"/>
      <c r="M15" s="329">
        <v>1</v>
      </c>
    </row>
    <row r="16" spans="1:13" ht="128.25" customHeight="1" thickTop="1" thickBot="1" x14ac:dyDescent="0.3">
      <c r="A16" s="419"/>
      <c r="B16" s="427"/>
      <c r="C16" s="35" t="s">
        <v>752</v>
      </c>
      <c r="D16" s="38">
        <v>44562</v>
      </c>
      <c r="E16" s="38">
        <v>44926</v>
      </c>
      <c r="F16" s="35" t="s">
        <v>753</v>
      </c>
      <c r="G16" s="61" t="s">
        <v>754</v>
      </c>
      <c r="H16" s="61"/>
      <c r="I16" s="61" t="s">
        <v>754</v>
      </c>
      <c r="J16" s="31"/>
      <c r="K16" s="255" t="s">
        <v>1066</v>
      </c>
      <c r="L16" s="339" t="s">
        <v>1052</v>
      </c>
      <c r="M16" s="329">
        <v>1</v>
      </c>
    </row>
    <row r="17" spans="1:13" ht="50.25" customHeight="1" thickTop="1" thickBot="1" x14ac:dyDescent="0.3">
      <c r="A17" s="419"/>
      <c r="B17" s="427"/>
      <c r="C17" s="35" t="s">
        <v>755</v>
      </c>
      <c r="D17" s="38">
        <v>44562</v>
      </c>
      <c r="E17" s="38">
        <v>44926</v>
      </c>
      <c r="F17" s="35" t="s">
        <v>756</v>
      </c>
      <c r="G17" s="61" t="s">
        <v>757</v>
      </c>
      <c r="H17" s="61"/>
      <c r="I17" s="52" t="s">
        <v>758</v>
      </c>
      <c r="J17" s="31"/>
      <c r="K17" s="254" t="s">
        <v>758</v>
      </c>
      <c r="L17" s="338"/>
      <c r="M17" s="329">
        <v>1</v>
      </c>
    </row>
    <row r="18" spans="1:13" ht="127.5" thickTop="1" thickBot="1" x14ac:dyDescent="0.3">
      <c r="A18" s="419"/>
      <c r="B18" s="427"/>
      <c r="C18" s="35" t="s">
        <v>759</v>
      </c>
      <c r="D18" s="38">
        <v>44562</v>
      </c>
      <c r="E18" s="38">
        <v>44926</v>
      </c>
      <c r="F18" s="35" t="s">
        <v>760</v>
      </c>
      <c r="G18" s="61" t="s">
        <v>761</v>
      </c>
      <c r="H18" s="126" t="s">
        <v>762</v>
      </c>
      <c r="I18" s="52" t="s">
        <v>763</v>
      </c>
      <c r="J18" s="31"/>
      <c r="K18" s="254" t="s">
        <v>1067</v>
      </c>
      <c r="L18" s="338"/>
      <c r="M18" s="329">
        <v>1</v>
      </c>
    </row>
    <row r="19" spans="1:13" ht="48.75" thickTop="1" thickBot="1" x14ac:dyDescent="0.3">
      <c r="A19" s="419"/>
      <c r="B19" s="427"/>
      <c r="C19" s="35" t="s">
        <v>764</v>
      </c>
      <c r="D19" s="38">
        <v>44562</v>
      </c>
      <c r="E19" s="38">
        <v>44926</v>
      </c>
      <c r="F19" s="50"/>
      <c r="G19" s="93"/>
      <c r="H19" s="61"/>
      <c r="I19" s="52" t="s">
        <v>765</v>
      </c>
      <c r="J19" s="31"/>
      <c r="K19" s="254" t="s">
        <v>765</v>
      </c>
      <c r="L19" s="338"/>
      <c r="M19" s="329">
        <v>1</v>
      </c>
    </row>
    <row r="20" spans="1:13" ht="118.5" customHeight="1" thickTop="1" thickBot="1" x14ac:dyDescent="0.3">
      <c r="A20" s="419"/>
      <c r="B20" s="427"/>
      <c r="C20" s="35" t="s">
        <v>766</v>
      </c>
      <c r="D20" s="38">
        <v>44562</v>
      </c>
      <c r="E20" s="38">
        <v>44926</v>
      </c>
      <c r="F20" s="35" t="s">
        <v>767</v>
      </c>
      <c r="G20" s="35" t="s">
        <v>768</v>
      </c>
      <c r="H20" s="61" t="s">
        <v>769</v>
      </c>
      <c r="I20" s="52" t="s">
        <v>770</v>
      </c>
      <c r="J20" s="293" t="s">
        <v>771</v>
      </c>
      <c r="K20" s="278" t="s">
        <v>1068</v>
      </c>
      <c r="L20" s="338"/>
      <c r="M20" s="329">
        <v>1</v>
      </c>
    </row>
    <row r="21" spans="1:13" ht="138" customHeight="1" thickTop="1" thickBot="1" x14ac:dyDescent="0.3">
      <c r="A21" s="419"/>
      <c r="B21" s="427"/>
      <c r="C21" s="35" t="s">
        <v>772</v>
      </c>
      <c r="D21" s="38">
        <v>44562</v>
      </c>
      <c r="E21" s="38">
        <v>44742</v>
      </c>
      <c r="F21" s="35" t="s">
        <v>773</v>
      </c>
      <c r="G21" s="35" t="s">
        <v>774</v>
      </c>
      <c r="H21" s="126" t="s">
        <v>775</v>
      </c>
      <c r="I21" s="52" t="s">
        <v>776</v>
      </c>
      <c r="J21" s="269" t="s">
        <v>777</v>
      </c>
      <c r="K21" s="255" t="s">
        <v>1069</v>
      </c>
      <c r="L21" s="269" t="s">
        <v>1053</v>
      </c>
      <c r="M21" s="329">
        <v>1</v>
      </c>
    </row>
    <row r="22" spans="1:13" ht="48.75" thickTop="1" thickBot="1" x14ac:dyDescent="0.3">
      <c r="A22" s="419"/>
      <c r="B22" s="427"/>
      <c r="C22" s="35" t="s">
        <v>778</v>
      </c>
      <c r="D22" s="38">
        <v>44562</v>
      </c>
      <c r="E22" s="38">
        <v>44591</v>
      </c>
      <c r="F22" s="93" t="s">
        <v>779</v>
      </c>
      <c r="G22" s="35"/>
      <c r="H22" s="61"/>
      <c r="I22" s="52"/>
      <c r="J22" s="31"/>
      <c r="K22" s="93" t="s">
        <v>1046</v>
      </c>
      <c r="L22" s="338"/>
      <c r="M22" s="329">
        <v>1</v>
      </c>
    </row>
    <row r="23" spans="1:13" ht="138.75" customHeight="1" thickTop="1" thickBot="1" x14ac:dyDescent="0.3">
      <c r="A23" s="419"/>
      <c r="B23" s="427"/>
      <c r="C23" s="35" t="s">
        <v>780</v>
      </c>
      <c r="D23" s="38">
        <v>44562</v>
      </c>
      <c r="E23" s="38">
        <v>44926</v>
      </c>
      <c r="F23" s="35" t="s">
        <v>781</v>
      </c>
      <c r="G23" s="61" t="s">
        <v>782</v>
      </c>
      <c r="H23" s="61" t="s">
        <v>783</v>
      </c>
      <c r="I23" s="52" t="s">
        <v>784</v>
      </c>
      <c r="J23" s="31"/>
      <c r="K23" s="93" t="s">
        <v>1046</v>
      </c>
      <c r="L23" s="338"/>
      <c r="M23" s="329">
        <v>1</v>
      </c>
    </row>
    <row r="24" spans="1:13" ht="64.5" thickTop="1" thickBot="1" x14ac:dyDescent="0.3">
      <c r="A24" s="419"/>
      <c r="B24" s="427"/>
      <c r="C24" s="35" t="s">
        <v>785</v>
      </c>
      <c r="D24" s="38">
        <v>44562</v>
      </c>
      <c r="E24" s="38">
        <v>44926</v>
      </c>
      <c r="F24" s="35" t="s">
        <v>786</v>
      </c>
      <c r="G24" s="35" t="s">
        <v>786</v>
      </c>
      <c r="H24" s="61" t="s">
        <v>787</v>
      </c>
      <c r="I24" s="215" t="s">
        <v>788</v>
      </c>
      <c r="J24" s="269" t="s">
        <v>789</v>
      </c>
      <c r="K24" s="255" t="s">
        <v>1070</v>
      </c>
      <c r="L24" s="269" t="s">
        <v>789</v>
      </c>
      <c r="M24" s="329">
        <v>1</v>
      </c>
    </row>
    <row r="25" spans="1:13" ht="111.75" thickTop="1" thickBot="1" x14ac:dyDescent="0.3">
      <c r="A25" s="419"/>
      <c r="B25" s="427"/>
      <c r="C25" s="35" t="s">
        <v>790</v>
      </c>
      <c r="D25" s="38">
        <v>44562</v>
      </c>
      <c r="E25" s="38">
        <v>44926</v>
      </c>
      <c r="F25" s="35" t="s">
        <v>791</v>
      </c>
      <c r="G25" s="35" t="s">
        <v>792</v>
      </c>
      <c r="H25" s="61" t="s">
        <v>793</v>
      </c>
      <c r="I25" s="52" t="s">
        <v>794</v>
      </c>
      <c r="J25" s="293" t="s">
        <v>795</v>
      </c>
      <c r="K25" s="255" t="s">
        <v>1071</v>
      </c>
      <c r="L25" s="338"/>
      <c r="M25" s="329">
        <v>1</v>
      </c>
    </row>
    <row r="26" spans="1:13" ht="253.5" thickTop="1" thickBot="1" x14ac:dyDescent="0.3">
      <c r="A26" s="419"/>
      <c r="B26" s="427"/>
      <c r="C26" s="335" t="s">
        <v>796</v>
      </c>
      <c r="D26" s="341">
        <v>44621</v>
      </c>
      <c r="E26" s="341">
        <v>44772</v>
      </c>
      <c r="F26" s="335" t="s">
        <v>797</v>
      </c>
      <c r="G26" s="333" t="s">
        <v>798</v>
      </c>
      <c r="H26" s="333" t="s">
        <v>799</v>
      </c>
      <c r="I26" s="334" t="s">
        <v>800</v>
      </c>
      <c r="J26" s="342" t="s">
        <v>801</v>
      </c>
      <c r="K26" s="255" t="s">
        <v>1072</v>
      </c>
      <c r="L26" s="342" t="s">
        <v>1054</v>
      </c>
      <c r="M26" s="343">
        <v>0</v>
      </c>
    </row>
    <row r="27" spans="1:13" ht="70.5" customHeight="1" thickTop="1" thickBot="1" x14ac:dyDescent="0.3">
      <c r="A27" s="419"/>
      <c r="B27" s="427"/>
      <c r="C27" s="35" t="s">
        <v>802</v>
      </c>
      <c r="D27" s="38">
        <v>44682</v>
      </c>
      <c r="E27" s="38">
        <v>44742</v>
      </c>
      <c r="F27" s="35"/>
      <c r="G27" s="35" t="s">
        <v>803</v>
      </c>
      <c r="H27" s="61" t="s">
        <v>804</v>
      </c>
      <c r="I27" s="52" t="s">
        <v>805</v>
      </c>
      <c r="J27" s="269" t="s">
        <v>806</v>
      </c>
      <c r="K27" s="93" t="s">
        <v>1046</v>
      </c>
      <c r="L27" s="338"/>
      <c r="M27" s="329">
        <v>1</v>
      </c>
    </row>
    <row r="28" spans="1:13" ht="64.5" thickTop="1" thickBot="1" x14ac:dyDescent="0.3">
      <c r="A28" s="419"/>
      <c r="B28" s="427"/>
      <c r="C28" s="35" t="s">
        <v>807</v>
      </c>
      <c r="D28" s="38">
        <v>44743</v>
      </c>
      <c r="E28" s="38">
        <v>44834</v>
      </c>
      <c r="F28" s="35"/>
      <c r="G28" s="35" t="s">
        <v>808</v>
      </c>
      <c r="H28" s="60" t="s">
        <v>809</v>
      </c>
      <c r="I28" s="285" t="s">
        <v>810</v>
      </c>
      <c r="J28" s="294" t="s">
        <v>809</v>
      </c>
      <c r="K28" s="93" t="s">
        <v>1073</v>
      </c>
      <c r="L28" s="327" t="s">
        <v>1074</v>
      </c>
      <c r="M28" s="329">
        <v>1</v>
      </c>
    </row>
    <row r="29" spans="1:13" ht="124.5" customHeight="1" thickTop="1" thickBot="1" x14ac:dyDescent="0.3">
      <c r="A29" s="419"/>
      <c r="B29" s="427"/>
      <c r="C29" s="35" t="s">
        <v>811</v>
      </c>
      <c r="D29" s="38">
        <v>44743</v>
      </c>
      <c r="E29" s="38">
        <v>44834</v>
      </c>
      <c r="F29" s="49"/>
      <c r="G29" s="64" t="s">
        <v>812</v>
      </c>
      <c r="H29" s="62" t="s">
        <v>809</v>
      </c>
      <c r="I29" s="84" t="s">
        <v>813</v>
      </c>
      <c r="J29" s="122" t="s">
        <v>809</v>
      </c>
      <c r="K29" s="93" t="s">
        <v>1075</v>
      </c>
      <c r="L29" s="327" t="s">
        <v>1074</v>
      </c>
      <c r="M29" s="329">
        <v>1</v>
      </c>
    </row>
    <row r="30" spans="1:13" ht="181.5" customHeight="1" thickTop="1" thickBot="1" x14ac:dyDescent="0.3">
      <c r="A30" s="419"/>
      <c r="B30" s="427"/>
      <c r="C30" s="35" t="s">
        <v>814</v>
      </c>
      <c r="D30" s="38">
        <v>44743</v>
      </c>
      <c r="E30" s="88">
        <v>44772</v>
      </c>
      <c r="F30" s="62"/>
      <c r="G30" s="89" t="s">
        <v>815</v>
      </c>
      <c r="H30" s="61"/>
      <c r="I30" s="61" t="s">
        <v>816</v>
      </c>
      <c r="J30" s="269" t="s">
        <v>817</v>
      </c>
      <c r="K30" s="93" t="s">
        <v>1076</v>
      </c>
      <c r="L30" s="269" t="s">
        <v>1092</v>
      </c>
      <c r="M30" s="329">
        <v>1</v>
      </c>
    </row>
    <row r="31" spans="1:13" ht="98.25" customHeight="1" thickTop="1" thickBot="1" x14ac:dyDescent="0.3">
      <c r="A31" s="419"/>
      <c r="B31" s="427"/>
      <c r="C31" s="35" t="s">
        <v>818</v>
      </c>
      <c r="D31" s="38">
        <v>44743</v>
      </c>
      <c r="E31" s="88">
        <v>44772</v>
      </c>
      <c r="F31" s="62"/>
      <c r="G31" s="90"/>
      <c r="H31" s="61"/>
      <c r="I31" s="52" t="s">
        <v>819</v>
      </c>
      <c r="J31" s="269" t="s">
        <v>820</v>
      </c>
      <c r="K31" s="254" t="s">
        <v>1093</v>
      </c>
      <c r="L31" s="269" t="s">
        <v>820</v>
      </c>
      <c r="M31" s="329">
        <v>1</v>
      </c>
    </row>
    <row r="32" spans="1:13" ht="64.5" thickTop="1" thickBot="1" x14ac:dyDescent="0.3">
      <c r="A32" s="419"/>
      <c r="B32" s="427"/>
      <c r="C32" s="93" t="s">
        <v>821</v>
      </c>
      <c r="D32" s="38">
        <v>44743</v>
      </c>
      <c r="E32" s="88">
        <v>44834</v>
      </c>
      <c r="F32" s="123"/>
      <c r="G32" s="354"/>
      <c r="H32" s="266"/>
      <c r="I32" s="254" t="s">
        <v>822</v>
      </c>
      <c r="J32" s="293" t="s">
        <v>823</v>
      </c>
      <c r="K32" s="254" t="s">
        <v>822</v>
      </c>
      <c r="L32" s="293" t="s">
        <v>823</v>
      </c>
      <c r="M32" s="329">
        <v>1</v>
      </c>
    </row>
    <row r="33" spans="1:20" ht="127.5" thickTop="1" thickBot="1" x14ac:dyDescent="0.3">
      <c r="A33" s="419"/>
      <c r="B33" s="427"/>
      <c r="C33" s="93" t="s">
        <v>824</v>
      </c>
      <c r="D33" s="38">
        <v>44743</v>
      </c>
      <c r="E33" s="38">
        <v>44773</v>
      </c>
      <c r="F33" s="266"/>
      <c r="G33" s="266"/>
      <c r="H33" s="266"/>
      <c r="I33" s="254" t="s">
        <v>825</v>
      </c>
      <c r="J33" s="293" t="s">
        <v>826</v>
      </c>
      <c r="K33" s="254" t="s">
        <v>1099</v>
      </c>
      <c r="L33" s="293" t="s">
        <v>1055</v>
      </c>
      <c r="M33" s="343">
        <v>0</v>
      </c>
    </row>
    <row r="34" spans="1:20" ht="111.75" thickTop="1" thickBot="1" x14ac:dyDescent="0.3">
      <c r="A34" s="419"/>
      <c r="B34" s="427"/>
      <c r="C34" s="35" t="s">
        <v>827</v>
      </c>
      <c r="D34" s="38">
        <v>44743</v>
      </c>
      <c r="E34" s="38">
        <v>44772</v>
      </c>
      <c r="F34" s="35"/>
      <c r="G34" s="61"/>
      <c r="H34" s="61"/>
      <c r="I34" s="52" t="s">
        <v>828</v>
      </c>
      <c r="J34" s="269" t="s">
        <v>826</v>
      </c>
      <c r="K34" s="255" t="s">
        <v>1077</v>
      </c>
      <c r="L34" s="269" t="s">
        <v>1055</v>
      </c>
      <c r="M34" s="329">
        <v>1</v>
      </c>
    </row>
    <row r="35" spans="1:20" ht="174.75" thickTop="1" thickBot="1" x14ac:dyDescent="0.3">
      <c r="A35" s="419"/>
      <c r="B35" s="427"/>
      <c r="C35" s="93" t="s">
        <v>829</v>
      </c>
      <c r="D35" s="38">
        <v>44774</v>
      </c>
      <c r="E35" s="38">
        <v>44834</v>
      </c>
      <c r="F35" s="93"/>
      <c r="G35" s="266"/>
      <c r="H35" s="266"/>
      <c r="I35" s="254" t="s">
        <v>830</v>
      </c>
      <c r="J35" s="293" t="s">
        <v>801</v>
      </c>
      <c r="K35" s="255" t="s">
        <v>1056</v>
      </c>
      <c r="L35" s="355"/>
      <c r="M35" s="343">
        <v>0</v>
      </c>
    </row>
    <row r="36" spans="1:20" ht="64.5" thickTop="1" thickBot="1" x14ac:dyDescent="0.3">
      <c r="A36" s="419"/>
      <c r="B36" s="427"/>
      <c r="C36" s="35" t="s">
        <v>831</v>
      </c>
      <c r="D36" s="38">
        <v>44805</v>
      </c>
      <c r="E36" s="38">
        <v>44834</v>
      </c>
      <c r="F36" s="35"/>
      <c r="G36" s="61"/>
      <c r="H36" s="61"/>
      <c r="I36" s="52" t="s">
        <v>832</v>
      </c>
      <c r="J36" s="269" t="s">
        <v>831</v>
      </c>
      <c r="K36" s="93" t="s">
        <v>1046</v>
      </c>
      <c r="L36" s="338"/>
      <c r="M36" s="329">
        <v>1</v>
      </c>
    </row>
    <row r="37" spans="1:20" ht="64.5" thickTop="1" thickBot="1" x14ac:dyDescent="0.3">
      <c r="A37" s="419"/>
      <c r="B37" s="427"/>
      <c r="C37" s="35" t="s">
        <v>833</v>
      </c>
      <c r="D37" s="38">
        <v>44835</v>
      </c>
      <c r="E37" s="38">
        <v>44926</v>
      </c>
      <c r="F37" s="35"/>
      <c r="G37" s="61"/>
      <c r="H37" s="61"/>
      <c r="I37" s="52" t="s">
        <v>834</v>
      </c>
      <c r="J37" s="31"/>
      <c r="K37" s="255" t="s">
        <v>1057</v>
      </c>
      <c r="L37" s="327" t="s">
        <v>1103</v>
      </c>
      <c r="M37" s="329">
        <v>1</v>
      </c>
    </row>
    <row r="38" spans="1:20" ht="92.25" customHeight="1" thickTop="1" thickBot="1" x14ac:dyDescent="0.3">
      <c r="A38" s="419"/>
      <c r="B38" s="427"/>
      <c r="C38" s="35" t="s">
        <v>835</v>
      </c>
      <c r="D38" s="38">
        <v>44835</v>
      </c>
      <c r="E38" s="38">
        <v>44864</v>
      </c>
      <c r="F38" s="35"/>
      <c r="G38" s="61"/>
      <c r="H38" s="61"/>
      <c r="I38" s="52" t="s">
        <v>836</v>
      </c>
      <c r="J38" s="31"/>
      <c r="K38" s="254" t="s">
        <v>1097</v>
      </c>
      <c r="L38" s="338"/>
      <c r="M38" s="329">
        <v>1</v>
      </c>
    </row>
    <row r="39" spans="1:20" ht="206.25" thickTop="1" thickBot="1" x14ac:dyDescent="0.3">
      <c r="A39" s="419"/>
      <c r="B39" s="427"/>
      <c r="C39" s="93" t="s">
        <v>837</v>
      </c>
      <c r="D39" s="38">
        <v>44835</v>
      </c>
      <c r="E39" s="38">
        <v>44865</v>
      </c>
      <c r="F39" s="93"/>
      <c r="G39" s="266"/>
      <c r="H39" s="266"/>
      <c r="I39" s="254" t="s">
        <v>838</v>
      </c>
      <c r="J39" s="293" t="s">
        <v>801</v>
      </c>
      <c r="K39" s="255" t="s">
        <v>1065</v>
      </c>
      <c r="L39" s="355"/>
      <c r="M39" s="343">
        <v>0</v>
      </c>
    </row>
    <row r="40" spans="1:20" ht="85.5" customHeight="1" thickTop="1" thickBot="1" x14ac:dyDescent="0.3">
      <c r="A40" s="419"/>
      <c r="B40" s="427"/>
      <c r="C40" s="93" t="s">
        <v>839</v>
      </c>
      <c r="D40" s="38">
        <v>44835</v>
      </c>
      <c r="E40" s="38" t="s">
        <v>840</v>
      </c>
      <c r="F40" s="35"/>
      <c r="G40" s="61"/>
      <c r="H40" s="61"/>
      <c r="I40" s="254" t="s">
        <v>841</v>
      </c>
      <c r="J40" s="269"/>
      <c r="K40" s="255" t="s">
        <v>1058</v>
      </c>
      <c r="L40" s="327" t="s">
        <v>1103</v>
      </c>
      <c r="M40" s="329">
        <v>1</v>
      </c>
    </row>
    <row r="41" spans="1:20" ht="85.5" customHeight="1" thickTop="1" thickBot="1" x14ac:dyDescent="0.3">
      <c r="A41" s="419"/>
      <c r="B41" s="427"/>
      <c r="C41" s="35" t="s">
        <v>842</v>
      </c>
      <c r="D41" s="38">
        <v>44866</v>
      </c>
      <c r="E41" s="38">
        <v>44895</v>
      </c>
      <c r="F41" s="35"/>
      <c r="G41" s="61"/>
      <c r="H41" s="61"/>
      <c r="I41" s="52" t="s">
        <v>843</v>
      </c>
      <c r="J41" s="31"/>
      <c r="K41" s="255" t="s">
        <v>1059</v>
      </c>
      <c r="L41" s="338"/>
      <c r="M41" s="329">
        <v>1</v>
      </c>
    </row>
    <row r="42" spans="1:20" ht="85.5" customHeight="1" thickTop="1" thickBot="1" x14ac:dyDescent="0.3">
      <c r="A42" s="419"/>
      <c r="B42" s="427"/>
      <c r="C42" s="35" t="s">
        <v>844</v>
      </c>
      <c r="D42" s="38">
        <v>44866</v>
      </c>
      <c r="E42" s="38">
        <v>44895</v>
      </c>
      <c r="F42" s="35"/>
      <c r="G42" s="61"/>
      <c r="H42" s="61"/>
      <c r="I42" s="52" t="s">
        <v>843</v>
      </c>
      <c r="J42" s="31"/>
      <c r="K42" s="255" t="s">
        <v>1060</v>
      </c>
      <c r="L42" s="338"/>
      <c r="M42" s="329">
        <v>1</v>
      </c>
    </row>
    <row r="43" spans="1:20" ht="85.5" customHeight="1" thickTop="1" thickBot="1" x14ac:dyDescent="0.3">
      <c r="A43" s="419"/>
      <c r="B43" s="427"/>
      <c r="C43" s="35" t="s">
        <v>845</v>
      </c>
      <c r="D43" s="38">
        <v>44866</v>
      </c>
      <c r="E43" s="38">
        <v>44926</v>
      </c>
      <c r="F43" s="35"/>
      <c r="G43" s="61"/>
      <c r="H43" s="61"/>
      <c r="I43" s="52" t="s">
        <v>843</v>
      </c>
      <c r="J43" s="31"/>
      <c r="K43" s="255" t="s">
        <v>1061</v>
      </c>
      <c r="L43" s="269" t="s">
        <v>1094</v>
      </c>
      <c r="M43" s="329">
        <v>1</v>
      </c>
    </row>
    <row r="44" spans="1:20" ht="85.5" customHeight="1" thickTop="1" thickBot="1" x14ac:dyDescent="0.3">
      <c r="A44" s="420"/>
      <c r="B44" s="428"/>
      <c r="C44" s="35" t="s">
        <v>846</v>
      </c>
      <c r="D44" s="38">
        <v>44896</v>
      </c>
      <c r="E44" s="38">
        <v>44926</v>
      </c>
      <c r="F44" s="35"/>
      <c r="G44" s="61"/>
      <c r="H44" s="61"/>
      <c r="I44" s="52" t="s">
        <v>847</v>
      </c>
      <c r="J44" s="31"/>
      <c r="K44" s="255" t="s">
        <v>1104</v>
      </c>
      <c r="L44" s="269" t="s">
        <v>1094</v>
      </c>
      <c r="M44" s="329">
        <v>1</v>
      </c>
    </row>
    <row r="45" spans="1:20" ht="56.25" customHeight="1" thickTop="1" thickBot="1" x14ac:dyDescent="0.3">
      <c r="A45" s="429">
        <v>2</v>
      </c>
      <c r="B45" s="426" t="s">
        <v>848</v>
      </c>
      <c r="C45" s="35" t="s">
        <v>849</v>
      </c>
      <c r="D45" s="38">
        <v>44621</v>
      </c>
      <c r="E45" s="38">
        <v>44650</v>
      </c>
      <c r="F45" s="35" t="s">
        <v>850</v>
      </c>
      <c r="G45" s="61"/>
      <c r="H45" s="61"/>
      <c r="I45" s="52" t="s">
        <v>851</v>
      </c>
      <c r="J45" s="31"/>
      <c r="K45" s="93" t="s">
        <v>1046</v>
      </c>
      <c r="L45" s="338"/>
      <c r="M45" s="329">
        <v>1</v>
      </c>
    </row>
    <row r="46" spans="1:20" ht="48.75" thickTop="1" thickBot="1" x14ac:dyDescent="0.3">
      <c r="A46" s="430"/>
      <c r="B46" s="427"/>
      <c r="C46" s="35" t="s">
        <v>852</v>
      </c>
      <c r="D46" s="38">
        <v>44621</v>
      </c>
      <c r="E46" s="38">
        <v>44650</v>
      </c>
      <c r="F46" s="35" t="s">
        <v>853</v>
      </c>
      <c r="G46" s="61"/>
      <c r="H46" s="61"/>
      <c r="I46" s="52" t="s">
        <v>186</v>
      </c>
      <c r="J46" s="31"/>
      <c r="K46" s="93" t="s">
        <v>1046</v>
      </c>
      <c r="L46" s="338"/>
      <c r="M46" s="329">
        <v>1</v>
      </c>
    </row>
    <row r="47" spans="1:20" ht="110.25" customHeight="1" thickTop="1" thickBot="1" x14ac:dyDescent="0.3">
      <c r="A47" s="430"/>
      <c r="B47" s="427"/>
      <c r="C47" s="35" t="s">
        <v>854</v>
      </c>
      <c r="D47" s="38">
        <v>44652</v>
      </c>
      <c r="E47" s="38">
        <v>44681</v>
      </c>
      <c r="F47" s="35"/>
      <c r="G47" s="35" t="s">
        <v>855</v>
      </c>
      <c r="H47" s="61" t="s">
        <v>608</v>
      </c>
      <c r="I47" s="52" t="s">
        <v>186</v>
      </c>
      <c r="J47" s="31"/>
      <c r="K47" s="93" t="s">
        <v>1046</v>
      </c>
      <c r="L47" s="338"/>
      <c r="M47" s="329">
        <v>1</v>
      </c>
      <c r="T47" s="356"/>
    </row>
    <row r="48" spans="1:20" ht="89.25" customHeight="1" thickTop="1" thickBot="1" x14ac:dyDescent="0.3">
      <c r="A48" s="430"/>
      <c r="B48" s="427"/>
      <c r="C48" s="35" t="s">
        <v>856</v>
      </c>
      <c r="D48" s="38">
        <v>44682</v>
      </c>
      <c r="E48" s="38">
        <v>44711</v>
      </c>
      <c r="F48" s="35"/>
      <c r="G48" s="35" t="s">
        <v>857</v>
      </c>
      <c r="H48" s="61" t="s">
        <v>608</v>
      </c>
      <c r="I48" s="52" t="s">
        <v>242</v>
      </c>
      <c r="J48" s="31"/>
      <c r="K48" s="93" t="s">
        <v>1046</v>
      </c>
      <c r="L48" s="338"/>
      <c r="M48" s="329">
        <v>1</v>
      </c>
      <c r="T48" s="356"/>
    </row>
    <row r="49" spans="1:20" ht="146.25" customHeight="1" thickTop="1" thickBot="1" x14ac:dyDescent="0.3">
      <c r="A49" s="430"/>
      <c r="B49" s="427"/>
      <c r="C49" s="35" t="s">
        <v>858</v>
      </c>
      <c r="D49" s="38">
        <v>44743</v>
      </c>
      <c r="E49" s="38">
        <v>44772</v>
      </c>
      <c r="F49" s="35"/>
      <c r="G49" s="61"/>
      <c r="H49" s="61"/>
      <c r="I49" s="52" t="s">
        <v>859</v>
      </c>
      <c r="J49" s="255" t="s">
        <v>860</v>
      </c>
      <c r="K49" s="93" t="s">
        <v>1046</v>
      </c>
      <c r="L49" s="338"/>
      <c r="M49" s="329">
        <v>1</v>
      </c>
      <c r="T49" s="356"/>
    </row>
    <row r="50" spans="1:20" ht="48.75" thickTop="1" thickBot="1" x14ac:dyDescent="0.3">
      <c r="A50" s="430"/>
      <c r="B50" s="427"/>
      <c r="C50" s="35" t="s">
        <v>861</v>
      </c>
      <c r="D50" s="38">
        <v>44805</v>
      </c>
      <c r="E50" s="38">
        <v>44834</v>
      </c>
      <c r="F50" s="35"/>
      <c r="G50" s="61"/>
      <c r="H50" s="61"/>
      <c r="I50" s="286" t="s">
        <v>862</v>
      </c>
      <c r="J50" s="269" t="s">
        <v>863</v>
      </c>
      <c r="K50" s="93" t="s">
        <v>1046</v>
      </c>
      <c r="L50" s="338"/>
      <c r="M50" s="329">
        <v>1</v>
      </c>
    </row>
    <row r="51" spans="1:20" ht="96" thickTop="1" thickBot="1" x14ac:dyDescent="0.3">
      <c r="A51" s="430"/>
      <c r="B51" s="427"/>
      <c r="C51" s="35" t="s">
        <v>864</v>
      </c>
      <c r="D51" s="38">
        <v>44805</v>
      </c>
      <c r="E51" s="38">
        <v>44834</v>
      </c>
      <c r="F51" s="50"/>
      <c r="G51" s="61"/>
      <c r="H51" s="61"/>
      <c r="I51" s="268" t="s">
        <v>865</v>
      </c>
      <c r="J51" s="287" t="s">
        <v>866</v>
      </c>
      <c r="K51" s="93" t="s">
        <v>1046</v>
      </c>
      <c r="L51" s="338"/>
      <c r="M51" s="329">
        <v>1</v>
      </c>
    </row>
    <row r="52" spans="1:20" ht="96" thickTop="1" thickBot="1" x14ac:dyDescent="0.3">
      <c r="A52" s="431"/>
      <c r="B52" s="428"/>
      <c r="C52" s="35" t="s">
        <v>867</v>
      </c>
      <c r="D52" s="38">
        <v>44835</v>
      </c>
      <c r="E52" s="38">
        <v>44864</v>
      </c>
      <c r="F52" s="50"/>
      <c r="G52" s="61"/>
      <c r="H52" s="61"/>
      <c r="I52" s="286" t="s">
        <v>868</v>
      </c>
      <c r="J52" s="269" t="s">
        <v>869</v>
      </c>
      <c r="K52" s="268" t="s">
        <v>1064</v>
      </c>
      <c r="L52" s="339"/>
      <c r="M52" s="329">
        <v>1</v>
      </c>
    </row>
    <row r="53" spans="1:20" ht="96" thickTop="1" thickBot="1" x14ac:dyDescent="0.3">
      <c r="A53" s="28">
        <v>3</v>
      </c>
      <c r="B53" s="49" t="s">
        <v>870</v>
      </c>
      <c r="C53" s="35" t="s">
        <v>871</v>
      </c>
      <c r="D53" s="38">
        <v>44774</v>
      </c>
      <c r="E53" s="38">
        <v>44803</v>
      </c>
      <c r="F53" s="48"/>
      <c r="G53" s="61"/>
      <c r="H53" s="61"/>
      <c r="I53" s="286" t="s">
        <v>872</v>
      </c>
      <c r="J53" s="287" t="s">
        <v>873</v>
      </c>
      <c r="K53" s="93" t="s">
        <v>1046</v>
      </c>
      <c r="L53" s="338"/>
      <c r="M53" s="329">
        <v>1</v>
      </c>
    </row>
    <row r="54" spans="1:20" ht="85.5" customHeight="1" thickTop="1" thickBot="1" x14ac:dyDescent="0.3">
      <c r="A54" s="418">
        <v>4</v>
      </c>
      <c r="B54" s="421" t="s">
        <v>874</v>
      </c>
      <c r="C54" s="35" t="s">
        <v>875</v>
      </c>
      <c r="D54" s="38">
        <v>44743</v>
      </c>
      <c r="E54" s="38">
        <v>44772</v>
      </c>
      <c r="F54" s="48"/>
      <c r="G54" s="61"/>
      <c r="H54" s="61"/>
      <c r="I54" s="286" t="s">
        <v>876</v>
      </c>
      <c r="J54" s="287" t="s">
        <v>877</v>
      </c>
      <c r="K54" s="268" t="s">
        <v>876</v>
      </c>
      <c r="L54" s="287" t="s">
        <v>1062</v>
      </c>
      <c r="M54" s="329">
        <v>1</v>
      </c>
    </row>
    <row r="55" spans="1:20" ht="64.5" thickTop="1" thickBot="1" x14ac:dyDescent="0.3">
      <c r="A55" s="419"/>
      <c r="B55" s="422"/>
      <c r="C55" s="35" t="s">
        <v>878</v>
      </c>
      <c r="D55" s="38">
        <v>44774</v>
      </c>
      <c r="E55" s="38">
        <v>44803</v>
      </c>
      <c r="F55" s="48"/>
      <c r="G55" s="61"/>
      <c r="H55" s="61"/>
      <c r="I55" s="268" t="s">
        <v>879</v>
      </c>
      <c r="J55" s="287" t="s">
        <v>866</v>
      </c>
      <c r="K55" s="93" t="s">
        <v>1046</v>
      </c>
      <c r="L55" s="338"/>
      <c r="M55" s="329">
        <v>1</v>
      </c>
    </row>
    <row r="56" spans="1:20" ht="80.25" thickTop="1" thickBot="1" x14ac:dyDescent="0.3">
      <c r="A56" s="420"/>
      <c r="B56" s="423"/>
      <c r="C56" s="35" t="s">
        <v>880</v>
      </c>
      <c r="D56" s="38">
        <v>44835</v>
      </c>
      <c r="E56" s="38">
        <v>44864</v>
      </c>
      <c r="F56" s="48"/>
      <c r="G56" s="61"/>
      <c r="H56" s="61"/>
      <c r="I56" s="286" t="s">
        <v>881</v>
      </c>
      <c r="J56" s="287" t="s">
        <v>882</v>
      </c>
      <c r="K56" s="93" t="s">
        <v>1046</v>
      </c>
      <c r="L56" s="338"/>
      <c r="M56" s="329">
        <v>1</v>
      </c>
    </row>
    <row r="57" spans="1:20" ht="111.75" thickTop="1" thickBot="1" x14ac:dyDescent="0.3">
      <c r="A57" s="28">
        <v>5</v>
      </c>
      <c r="B57" s="35" t="s">
        <v>883</v>
      </c>
      <c r="C57" s="35" t="s">
        <v>884</v>
      </c>
      <c r="D57" s="38">
        <v>44774</v>
      </c>
      <c r="E57" s="38">
        <v>44865</v>
      </c>
      <c r="F57" s="51"/>
      <c r="G57" s="61"/>
      <c r="H57" s="61"/>
      <c r="I57" s="286" t="s">
        <v>885</v>
      </c>
      <c r="J57" s="287" t="s">
        <v>886</v>
      </c>
      <c r="K57" s="255" t="s">
        <v>1098</v>
      </c>
      <c r="L57" s="269" t="s">
        <v>1063</v>
      </c>
      <c r="M57" s="329">
        <v>0.5</v>
      </c>
    </row>
    <row r="58" spans="1:20" ht="18.75" thickTop="1" x14ac:dyDescent="0.25">
      <c r="M58" s="340">
        <f>AVERAGE(M5:M57)</f>
        <v>0.91509433962264153</v>
      </c>
    </row>
  </sheetData>
  <mergeCells count="9">
    <mergeCell ref="A54:A56"/>
    <mergeCell ref="B54:B56"/>
    <mergeCell ref="A1:G2"/>
    <mergeCell ref="A3:G3"/>
    <mergeCell ref="A4:B4"/>
    <mergeCell ref="A5:A44"/>
    <mergeCell ref="B5:B44"/>
    <mergeCell ref="A45:A52"/>
    <mergeCell ref="B45:B52"/>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6"/>
  <sheetViews>
    <sheetView topLeftCell="J1" workbookViewId="0">
      <selection activeCell="M1" sqref="M1:M1048576"/>
    </sheetView>
  </sheetViews>
  <sheetFormatPr baseColWidth="10" defaultColWidth="11.42578125" defaultRowHeight="15.75" x14ac:dyDescent="0.25"/>
  <cols>
    <col min="1" max="1" width="5.5703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47.42578125" style="23" customWidth="1"/>
    <col min="8" max="8" width="30" style="23" customWidth="1"/>
    <col min="9" max="9" width="49.5703125" style="23" customWidth="1"/>
    <col min="10" max="10" width="41.5703125" style="23" customWidth="1"/>
    <col min="11" max="11" width="48" style="23" customWidth="1"/>
    <col min="12" max="12" width="32.85546875" style="23" customWidth="1"/>
    <col min="13" max="13" width="0" style="23" hidden="1" customWidth="1"/>
    <col min="14" max="16384" width="11.42578125" style="23"/>
  </cols>
  <sheetData>
    <row r="1" spans="1:13" ht="43.5" customHeight="1" x14ac:dyDescent="0.25">
      <c r="A1" s="414" t="s">
        <v>503</v>
      </c>
      <c r="B1" s="414"/>
      <c r="C1" s="414"/>
      <c r="D1" s="414"/>
      <c r="E1" s="414"/>
      <c r="F1" s="414"/>
      <c r="G1" s="414"/>
    </row>
    <row r="2" spans="1:13" ht="48.75" customHeight="1" x14ac:dyDescent="0.25">
      <c r="A2" s="414"/>
      <c r="B2" s="414"/>
      <c r="C2" s="414"/>
      <c r="D2" s="414"/>
      <c r="E2" s="414"/>
      <c r="F2" s="414"/>
      <c r="G2" s="414"/>
    </row>
    <row r="3" spans="1:13" ht="26.25" thickBot="1" x14ac:dyDescent="0.3">
      <c r="A3" s="415" t="s">
        <v>887</v>
      </c>
      <c r="B3" s="415"/>
      <c r="C3" s="415"/>
      <c r="D3" s="415"/>
      <c r="E3" s="415"/>
      <c r="F3" s="415"/>
      <c r="G3" s="415"/>
    </row>
    <row r="4" spans="1:13" ht="37.5" thickTop="1" thickBot="1" x14ac:dyDescent="0.3">
      <c r="A4" s="417" t="s">
        <v>505</v>
      </c>
      <c r="B4" s="417"/>
      <c r="C4" s="26" t="s">
        <v>506</v>
      </c>
      <c r="D4" s="26" t="s">
        <v>507</v>
      </c>
      <c r="E4" s="26" t="s">
        <v>508</v>
      </c>
      <c r="F4" s="26" t="s">
        <v>509</v>
      </c>
      <c r="G4" s="219" t="s">
        <v>510</v>
      </c>
      <c r="H4" s="53" t="s">
        <v>511</v>
      </c>
      <c r="I4" s="238" t="s">
        <v>512</v>
      </c>
      <c r="J4" s="53" t="s">
        <v>511</v>
      </c>
      <c r="K4" s="238" t="s">
        <v>888</v>
      </c>
      <c r="L4" s="53" t="s">
        <v>511</v>
      </c>
    </row>
    <row r="5" spans="1:13" s="216" customFormat="1" ht="185.25" customHeight="1" thickTop="1" thickBot="1" x14ac:dyDescent="0.3">
      <c r="A5" s="218">
        <v>1</v>
      </c>
      <c r="B5" s="33" t="s">
        <v>889</v>
      </c>
      <c r="C5" s="200" t="s">
        <v>890</v>
      </c>
      <c r="D5" s="217">
        <v>44562</v>
      </c>
      <c r="E5" s="34">
        <v>44926</v>
      </c>
      <c r="F5" s="93" t="s">
        <v>891</v>
      </c>
      <c r="G5" s="52" t="s">
        <v>892</v>
      </c>
      <c r="H5" s="215" t="s">
        <v>893</v>
      </c>
      <c r="I5" s="254" t="s">
        <v>894</v>
      </c>
      <c r="J5" s="255" t="s">
        <v>895</v>
      </c>
      <c r="K5" s="319" t="s">
        <v>1078</v>
      </c>
      <c r="L5" s="293" t="s">
        <v>1079</v>
      </c>
      <c r="M5" s="344">
        <v>1</v>
      </c>
    </row>
    <row r="6" spans="1:13" ht="16.5" thickTop="1" x14ac:dyDescent="0.25"/>
  </sheetData>
  <mergeCells count="3">
    <mergeCell ref="A1:G2"/>
    <mergeCell ref="A3:G3"/>
    <mergeCell ref="A4:B4"/>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13"/>
  <sheetViews>
    <sheetView topLeftCell="G1" zoomScale="80" zoomScaleNormal="80" workbookViewId="0">
      <selection activeCell="M1" sqref="M1:M1048576"/>
    </sheetView>
  </sheetViews>
  <sheetFormatPr baseColWidth="10" defaultColWidth="11.42578125" defaultRowHeight="15.75" x14ac:dyDescent="0.25"/>
  <cols>
    <col min="1" max="1" width="5.5703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54" style="23" customWidth="1"/>
    <col min="8" max="8" width="44.5703125" style="23" customWidth="1"/>
    <col min="9" max="9" width="61.28515625" style="23" customWidth="1"/>
    <col min="10" max="10" width="40.85546875" style="23" customWidth="1"/>
    <col min="11" max="11" width="67" style="23" customWidth="1"/>
    <col min="12" max="12" width="41.140625" style="23" customWidth="1"/>
    <col min="13" max="13" width="0" style="23" hidden="1" customWidth="1"/>
    <col min="14" max="16384" width="11.42578125" style="23"/>
  </cols>
  <sheetData>
    <row r="1" spans="1:13" ht="39.75" customHeight="1" x14ac:dyDescent="0.25">
      <c r="A1" s="414" t="s">
        <v>503</v>
      </c>
      <c r="B1" s="414"/>
      <c r="C1" s="414"/>
      <c r="D1" s="414"/>
      <c r="E1" s="414"/>
      <c r="F1" s="414"/>
      <c r="G1" s="414"/>
    </row>
    <row r="2" spans="1:13" ht="46.5" customHeight="1" x14ac:dyDescent="0.25">
      <c r="A2" s="414"/>
      <c r="B2" s="414"/>
      <c r="C2" s="414"/>
      <c r="D2" s="414"/>
      <c r="E2" s="414"/>
      <c r="F2" s="414"/>
      <c r="G2" s="414"/>
    </row>
    <row r="3" spans="1:13" ht="26.25" thickBot="1" x14ac:dyDescent="0.3">
      <c r="A3" s="415" t="s">
        <v>896</v>
      </c>
      <c r="B3" s="415"/>
      <c r="C3" s="415"/>
      <c r="D3" s="415"/>
      <c r="E3" s="415"/>
      <c r="F3" s="415"/>
      <c r="G3" s="415"/>
    </row>
    <row r="4" spans="1:13" ht="37.5" thickTop="1" thickBot="1" x14ac:dyDescent="0.3">
      <c r="A4" s="417" t="s">
        <v>505</v>
      </c>
      <c r="B4" s="417"/>
      <c r="C4" s="26" t="s">
        <v>506</v>
      </c>
      <c r="D4" s="26" t="s">
        <v>507</v>
      </c>
      <c r="E4" s="26" t="s">
        <v>508</v>
      </c>
      <c r="F4" s="26" t="s">
        <v>509</v>
      </c>
      <c r="G4" s="26" t="s">
        <v>510</v>
      </c>
      <c r="H4" s="27" t="s">
        <v>511</v>
      </c>
      <c r="I4" s="238" t="s">
        <v>512</v>
      </c>
      <c r="J4" s="53" t="s">
        <v>511</v>
      </c>
      <c r="K4" s="238" t="s">
        <v>1082</v>
      </c>
      <c r="L4" s="53" t="s">
        <v>511</v>
      </c>
    </row>
    <row r="5" spans="1:13" s="216" customFormat="1" ht="212.25" customHeight="1" thickTop="1" thickBot="1" x14ac:dyDescent="0.3">
      <c r="A5" s="32">
        <v>1</v>
      </c>
      <c r="B5" s="224" t="s">
        <v>897</v>
      </c>
      <c r="C5" s="223" t="s">
        <v>898</v>
      </c>
      <c r="D5" s="222">
        <v>44805</v>
      </c>
      <c r="E5" s="222">
        <v>44926</v>
      </c>
      <c r="F5" s="221"/>
      <c r="G5" s="35" t="s">
        <v>899</v>
      </c>
      <c r="H5" s="227"/>
      <c r="I5" s="254" t="s">
        <v>900</v>
      </c>
      <c r="J5" s="257" t="s">
        <v>901</v>
      </c>
      <c r="K5" s="255" t="s">
        <v>1083</v>
      </c>
      <c r="L5" s="255" t="s">
        <v>901</v>
      </c>
      <c r="M5" s="344">
        <v>1</v>
      </c>
    </row>
    <row r="6" spans="1:13" s="216" customFormat="1" ht="175.5" customHeight="1" thickTop="1" thickBot="1" x14ac:dyDescent="0.3">
      <c r="A6" s="32">
        <v>2</v>
      </c>
      <c r="B6" s="224" t="s">
        <v>902</v>
      </c>
      <c r="C6" s="223" t="s">
        <v>903</v>
      </c>
      <c r="D6" s="222">
        <v>44805</v>
      </c>
      <c r="E6" s="222">
        <v>44926</v>
      </c>
      <c r="F6" s="221"/>
      <c r="G6" s="35" t="s">
        <v>899</v>
      </c>
      <c r="H6" s="35" t="s">
        <v>904</v>
      </c>
      <c r="I6" s="254" t="s">
        <v>900</v>
      </c>
      <c r="J6" s="257" t="s">
        <v>901</v>
      </c>
      <c r="K6" s="255" t="s">
        <v>1083</v>
      </c>
      <c r="L6" s="255" t="s">
        <v>901</v>
      </c>
      <c r="M6" s="344">
        <v>1</v>
      </c>
    </row>
    <row r="7" spans="1:13" ht="143.25" customHeight="1" thickTop="1" thickBot="1" x14ac:dyDescent="0.3">
      <c r="A7" s="32">
        <v>3</v>
      </c>
      <c r="B7" s="224" t="s">
        <v>905</v>
      </c>
      <c r="C7" s="223" t="s">
        <v>906</v>
      </c>
      <c r="D7" s="222">
        <v>44805</v>
      </c>
      <c r="E7" s="222">
        <v>44926</v>
      </c>
      <c r="F7" s="221"/>
      <c r="G7" s="35" t="s">
        <v>899</v>
      </c>
      <c r="H7" s="226"/>
      <c r="I7" s="254" t="s">
        <v>900</v>
      </c>
      <c r="J7" s="257" t="s">
        <v>901</v>
      </c>
      <c r="K7" s="255" t="s">
        <v>1083</v>
      </c>
      <c r="L7" s="255" t="s">
        <v>901</v>
      </c>
      <c r="M7" s="344">
        <v>1</v>
      </c>
    </row>
    <row r="8" spans="1:13" ht="111.75" thickTop="1" thickBot="1" x14ac:dyDescent="0.3">
      <c r="A8" s="28">
        <v>4</v>
      </c>
      <c r="B8" s="224" t="s">
        <v>907</v>
      </c>
      <c r="C8" s="223" t="s">
        <v>908</v>
      </c>
      <c r="D8" s="222">
        <v>44805</v>
      </c>
      <c r="E8" s="222">
        <v>44926</v>
      </c>
      <c r="F8" s="221"/>
      <c r="G8" s="35" t="s">
        <v>909</v>
      </c>
      <c r="H8" s="220" t="s">
        <v>910</v>
      </c>
      <c r="I8" s="254" t="s">
        <v>911</v>
      </c>
      <c r="J8" s="257" t="s">
        <v>912</v>
      </c>
      <c r="K8" s="255" t="s">
        <v>1085</v>
      </c>
      <c r="L8" s="255" t="s">
        <v>1086</v>
      </c>
      <c r="M8" s="344">
        <v>1</v>
      </c>
    </row>
    <row r="9" spans="1:13" ht="80.25" thickTop="1" thickBot="1" x14ac:dyDescent="0.3">
      <c r="A9" s="32">
        <v>5</v>
      </c>
      <c r="B9" s="224" t="s">
        <v>913</v>
      </c>
      <c r="C9" s="223" t="s">
        <v>908</v>
      </c>
      <c r="D9" s="222">
        <v>44805</v>
      </c>
      <c r="E9" s="222">
        <v>44926</v>
      </c>
      <c r="F9" s="221"/>
      <c r="G9" s="35" t="s">
        <v>914</v>
      </c>
      <c r="H9" s="220" t="s">
        <v>915</v>
      </c>
      <c r="I9" s="278" t="s">
        <v>916</v>
      </c>
      <c r="J9" s="255" t="s">
        <v>917</v>
      </c>
      <c r="K9" s="35" t="s">
        <v>1080</v>
      </c>
      <c r="L9" s="35" t="s">
        <v>1081</v>
      </c>
      <c r="M9" s="344">
        <v>1</v>
      </c>
    </row>
    <row r="10" spans="1:13" ht="144.75" customHeight="1" thickTop="1" thickBot="1" x14ac:dyDescent="0.3">
      <c r="A10" s="28">
        <v>6</v>
      </c>
      <c r="B10" s="224" t="s">
        <v>918</v>
      </c>
      <c r="C10" s="223" t="s">
        <v>919</v>
      </c>
      <c r="D10" s="222">
        <v>44805</v>
      </c>
      <c r="E10" s="222">
        <v>44926</v>
      </c>
      <c r="F10" s="225"/>
      <c r="G10" s="36"/>
      <c r="H10" s="51"/>
      <c r="I10" s="254" t="s">
        <v>920</v>
      </c>
      <c r="J10" s="256"/>
      <c r="K10" s="255" t="s">
        <v>1084</v>
      </c>
      <c r="L10" s="93" t="s">
        <v>1087</v>
      </c>
      <c r="M10" s="344">
        <v>1</v>
      </c>
    </row>
    <row r="11" spans="1:13" ht="80.25" thickTop="1" thickBot="1" x14ac:dyDescent="0.3">
      <c r="A11" s="28">
        <v>7</v>
      </c>
      <c r="B11" s="224" t="s">
        <v>921</v>
      </c>
      <c r="C11" s="223" t="s">
        <v>922</v>
      </c>
      <c r="D11" s="222">
        <v>44805</v>
      </c>
      <c r="E11" s="222">
        <v>44926</v>
      </c>
      <c r="F11" s="221"/>
      <c r="G11" s="35" t="s">
        <v>923</v>
      </c>
      <c r="H11" s="220" t="s">
        <v>924</v>
      </c>
      <c r="I11" s="52" t="s">
        <v>925</v>
      </c>
      <c r="J11" s="215" t="s">
        <v>926</v>
      </c>
      <c r="K11" s="215" t="s">
        <v>1046</v>
      </c>
      <c r="L11" s="215"/>
      <c r="M11" s="344">
        <v>1</v>
      </c>
    </row>
    <row r="12" spans="1:13" ht="210" customHeight="1" thickTop="1" thickBot="1" x14ac:dyDescent="0.3">
      <c r="A12" s="32">
        <v>8</v>
      </c>
      <c r="B12" s="224" t="s">
        <v>927</v>
      </c>
      <c r="C12" s="223" t="s">
        <v>928</v>
      </c>
      <c r="D12" s="222">
        <v>44805</v>
      </c>
      <c r="E12" s="222">
        <v>44926</v>
      </c>
      <c r="F12" s="221"/>
      <c r="G12" s="35" t="s">
        <v>929</v>
      </c>
      <c r="H12" s="220" t="s">
        <v>924</v>
      </c>
      <c r="I12" s="52" t="s">
        <v>930</v>
      </c>
      <c r="J12" s="215" t="s">
        <v>926</v>
      </c>
      <c r="K12" s="215" t="s">
        <v>1046</v>
      </c>
      <c r="L12" s="215"/>
      <c r="M12" s="344">
        <v>1</v>
      </c>
    </row>
    <row r="13" spans="1:13" ht="16.5" thickTop="1" x14ac:dyDescent="0.25"/>
  </sheetData>
  <mergeCells count="3">
    <mergeCell ref="A1:G2"/>
    <mergeCell ref="A3:G3"/>
    <mergeCell ref="A4:B4"/>
  </mergeCells>
  <hyperlinks>
    <hyperlink ref="H6" r:id="rId1" display="https://alimentosparaaprender-my.sharepoint.com/:x:/g/personal/hcely-contr_alimentosparaaprender_gov_co/ESbGPK8c5h9BkEaXt-LGhz4BtF9SjumD0_hi3HGauTXmzg?e=B1xKeP" xr:uid="{00000000-0004-0000-0C00-000000000000}"/>
    <hyperlink ref="H8" r:id="rId2" display="https://alimentosparaaprender-my.sharepoint.com/:w:/g/personal/hcely-contr_alimentosparaaprender_gov_co/ESXkZlR1UJtOr9Pv78ghTiwB5LAhJEZEDqhIw5vFTfq6Iw?e=fAv54g" xr:uid="{00000000-0004-0000-0C00-000001000000}"/>
    <hyperlink ref="H9" r:id="rId3" display="https://alimentosparaaprender-my.sharepoint.com/:w:/g/personal/hcely-contr_alimentosparaaprender_gov_co/EYT_SQj09YZJpjmt0E0BMYgBX6JAbp5TBJQNMi1nY-5Czg?e=0GskFS" xr:uid="{00000000-0004-0000-0C00-000002000000}"/>
    <hyperlink ref="H11" r:id="rId4" display="https://alimentosparaaprender-my.sharepoint.com/:w:/g/personal/hcely-contr_alimentosparaaprender_gov_co/ESEQISsMfhpOh74Qzlvoni0BOG5jFywv43xWDx8SQvqs1g?e=6sjjBq" xr:uid="{00000000-0004-0000-0C00-000003000000}"/>
    <hyperlink ref="H12" r:id="rId5" display="https://alimentosparaaprender-my.sharepoint.com/:w:/g/personal/hcely-contr_alimentosparaaprender_gov_co/ESEQISsMfhpOh74Qzlvoni0BOG5jFywv43xWDx8SQvqs1g?e=RPLfRO" xr:uid="{00000000-0004-0000-0C00-000004000000}"/>
  </hyperlinks>
  <pageMargins left="0.7" right="0.7" top="0.75" bottom="0.75" header="0.3" footer="0.3"/>
  <pageSetup paperSize="9" orientation="portrait" r:id="rId6"/>
  <drawing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17"/>
  <sheetViews>
    <sheetView topLeftCell="H6" zoomScale="80" zoomScaleNormal="80" workbookViewId="0">
      <selection activeCell="L12" sqref="L12"/>
    </sheetView>
  </sheetViews>
  <sheetFormatPr baseColWidth="10" defaultColWidth="11.42578125" defaultRowHeight="15.75" x14ac:dyDescent="0.25"/>
  <cols>
    <col min="1" max="1" width="5.5703125" style="23" customWidth="1"/>
    <col min="2" max="2" width="61.140625" style="23" customWidth="1"/>
    <col min="3" max="3" width="34.28515625" style="23" customWidth="1"/>
    <col min="4" max="4" width="15.42578125" style="25" customWidth="1"/>
    <col min="5" max="5" width="18.140625" style="25" customWidth="1"/>
    <col min="6" max="6" width="83.85546875" style="23" customWidth="1"/>
    <col min="7" max="7" width="52.42578125" style="23" customWidth="1"/>
    <col min="8" max="8" width="40.140625" style="23" customWidth="1"/>
    <col min="9" max="9" width="48.85546875" style="23" customWidth="1"/>
    <col min="10" max="10" width="42.5703125" style="23" customWidth="1"/>
    <col min="11" max="11" width="49.85546875" style="23" customWidth="1"/>
    <col min="12" max="12" width="33.28515625" style="23" customWidth="1"/>
    <col min="13" max="13" width="0" style="23" hidden="1" customWidth="1"/>
    <col min="14" max="16384" width="11.42578125" style="23"/>
  </cols>
  <sheetData>
    <row r="1" spans="1:13" ht="42" customHeight="1" x14ac:dyDescent="0.25">
      <c r="A1" s="414" t="s">
        <v>503</v>
      </c>
      <c r="B1" s="414"/>
      <c r="C1" s="414"/>
      <c r="D1" s="414"/>
      <c r="E1" s="414"/>
      <c r="F1" s="414"/>
      <c r="G1" s="414"/>
    </row>
    <row r="2" spans="1:13" ht="42" customHeight="1" x14ac:dyDescent="0.25">
      <c r="A2" s="414"/>
      <c r="B2" s="414"/>
      <c r="C2" s="414"/>
      <c r="D2" s="414"/>
      <c r="E2" s="414"/>
      <c r="F2" s="414"/>
      <c r="G2" s="414"/>
    </row>
    <row r="3" spans="1:13" ht="26.25" thickBot="1" x14ac:dyDescent="0.3">
      <c r="A3" s="415" t="s">
        <v>931</v>
      </c>
      <c r="B3" s="415"/>
      <c r="C3" s="415"/>
      <c r="D3" s="415"/>
      <c r="E3" s="415"/>
      <c r="F3" s="415"/>
      <c r="G3" s="415"/>
    </row>
    <row r="4" spans="1:13" ht="37.5" customHeight="1" thickTop="1" thickBot="1" x14ac:dyDescent="0.3">
      <c r="A4" s="417" t="s">
        <v>505</v>
      </c>
      <c r="B4" s="417"/>
      <c r="C4" s="26" t="s">
        <v>506</v>
      </c>
      <c r="D4" s="26" t="s">
        <v>507</v>
      </c>
      <c r="E4" s="26" t="s">
        <v>508</v>
      </c>
      <c r="F4" s="26" t="s">
        <v>509</v>
      </c>
      <c r="G4" s="26" t="s">
        <v>510</v>
      </c>
      <c r="H4" s="27" t="s">
        <v>511</v>
      </c>
      <c r="I4" s="296" t="s">
        <v>512</v>
      </c>
      <c r="J4" s="297" t="s">
        <v>511</v>
      </c>
      <c r="K4" s="296" t="s">
        <v>888</v>
      </c>
      <c r="L4" s="53" t="s">
        <v>511</v>
      </c>
    </row>
    <row r="5" spans="1:13" s="216" customFormat="1" ht="80.25" thickTop="1" thickBot="1" x14ac:dyDescent="0.3">
      <c r="A5" s="218">
        <v>1</v>
      </c>
      <c r="B5" s="33" t="s">
        <v>932</v>
      </c>
      <c r="C5" s="200" t="s">
        <v>933</v>
      </c>
      <c r="D5" s="217">
        <v>44600</v>
      </c>
      <c r="E5" s="34">
        <v>44650</v>
      </c>
      <c r="F5" s="93" t="s">
        <v>934</v>
      </c>
      <c r="G5" s="236"/>
      <c r="H5" s="258"/>
      <c r="I5" s="62" t="s">
        <v>935</v>
      </c>
      <c r="J5" s="298"/>
      <c r="K5" s="215" t="s">
        <v>1046</v>
      </c>
      <c r="L5" s="255"/>
      <c r="M5" s="344">
        <v>1</v>
      </c>
    </row>
    <row r="6" spans="1:13" s="216" customFormat="1" ht="111.75" thickTop="1" thickBot="1" x14ac:dyDescent="0.3">
      <c r="A6" s="237">
        <v>2</v>
      </c>
      <c r="B6" s="33" t="s">
        <v>936</v>
      </c>
      <c r="C6" s="200" t="s">
        <v>937</v>
      </c>
      <c r="D6" s="217">
        <v>44601</v>
      </c>
      <c r="E6" s="34">
        <v>44650</v>
      </c>
      <c r="F6" s="93" t="s">
        <v>938</v>
      </c>
      <c r="G6" s="236"/>
      <c r="H6" s="258"/>
      <c r="I6" s="16" t="s">
        <v>939</v>
      </c>
      <c r="J6" s="299" t="s">
        <v>940</v>
      </c>
      <c r="K6" s="215" t="s">
        <v>1046</v>
      </c>
      <c r="L6" s="255"/>
      <c r="M6" s="344">
        <v>1</v>
      </c>
    </row>
    <row r="7" spans="1:13" ht="64.5" thickTop="1" thickBot="1" x14ac:dyDescent="0.3">
      <c r="A7" s="218">
        <v>3</v>
      </c>
      <c r="B7" s="33" t="s">
        <v>941</v>
      </c>
      <c r="C7" s="200" t="s">
        <v>942</v>
      </c>
      <c r="D7" s="217">
        <v>44562</v>
      </c>
      <c r="E7" s="34">
        <v>44650</v>
      </c>
      <c r="F7" s="36" t="s">
        <v>943</v>
      </c>
      <c r="G7" s="236"/>
      <c r="H7" s="215"/>
      <c r="I7" s="52" t="s">
        <v>935</v>
      </c>
      <c r="J7" s="86"/>
      <c r="K7" s="215" t="s">
        <v>1046</v>
      </c>
      <c r="L7" s="255"/>
      <c r="M7" s="344">
        <v>1</v>
      </c>
    </row>
    <row r="8" spans="1:13" ht="115.5" customHeight="1" thickTop="1" thickBot="1" x14ac:dyDescent="0.3">
      <c r="A8" s="32">
        <v>4</v>
      </c>
      <c r="B8" s="235" t="s">
        <v>944</v>
      </c>
      <c r="C8" s="234" t="s">
        <v>945</v>
      </c>
      <c r="D8" s="222">
        <v>44593</v>
      </c>
      <c r="E8" s="233">
        <v>44681</v>
      </c>
      <c r="F8" s="35"/>
      <c r="G8" s="35" t="s">
        <v>946</v>
      </c>
      <c r="H8" s="215" t="s">
        <v>947</v>
      </c>
      <c r="I8" s="52" t="s">
        <v>948</v>
      </c>
      <c r="J8" s="258" t="s">
        <v>949</v>
      </c>
      <c r="K8" s="215" t="s">
        <v>1046</v>
      </c>
      <c r="L8" s="255"/>
      <c r="M8" s="344">
        <v>1</v>
      </c>
    </row>
    <row r="9" spans="1:13" ht="64.5" thickTop="1" thickBot="1" x14ac:dyDescent="0.3">
      <c r="A9" s="28">
        <v>5</v>
      </c>
      <c r="B9" s="94" t="s">
        <v>950</v>
      </c>
      <c r="C9" s="206" t="s">
        <v>951</v>
      </c>
      <c r="D9" s="205">
        <v>44621</v>
      </c>
      <c r="E9" s="204">
        <v>44712</v>
      </c>
      <c r="F9" s="51"/>
      <c r="G9" s="35" t="s">
        <v>952</v>
      </c>
      <c r="H9" s="215" t="s">
        <v>953</v>
      </c>
      <c r="I9" s="52" t="s">
        <v>954</v>
      </c>
      <c r="J9" s="259"/>
      <c r="K9" s="215" t="s">
        <v>1046</v>
      </c>
      <c r="L9" s="35"/>
      <c r="M9" s="344">
        <v>1</v>
      </c>
    </row>
    <row r="10" spans="1:13" ht="48.75" customHeight="1" thickTop="1" thickBot="1" x14ac:dyDescent="0.3">
      <c r="A10" s="32">
        <v>6</v>
      </c>
      <c r="B10" s="93" t="s">
        <v>955</v>
      </c>
      <c r="C10" s="206" t="s">
        <v>956</v>
      </c>
      <c r="D10" s="34">
        <v>44621</v>
      </c>
      <c r="E10" s="34">
        <v>44712</v>
      </c>
      <c r="F10" s="51"/>
      <c r="G10" s="35" t="s">
        <v>957</v>
      </c>
      <c r="H10" s="215" t="s">
        <v>958</v>
      </c>
      <c r="I10" s="52" t="s">
        <v>954</v>
      </c>
      <c r="J10" s="259"/>
      <c r="K10" s="215" t="s">
        <v>1046</v>
      </c>
      <c r="L10" s="93"/>
      <c r="M10" s="344">
        <v>1</v>
      </c>
    </row>
    <row r="11" spans="1:13" ht="64.5" thickTop="1" thickBot="1" x14ac:dyDescent="0.3">
      <c r="A11" s="28">
        <v>7</v>
      </c>
      <c r="B11" s="33" t="s">
        <v>959</v>
      </c>
      <c r="C11" s="200" t="s">
        <v>960</v>
      </c>
      <c r="D11" s="199">
        <v>44621</v>
      </c>
      <c r="E11" s="199">
        <v>44742</v>
      </c>
      <c r="F11" s="51"/>
      <c r="G11" s="35" t="s">
        <v>961</v>
      </c>
      <c r="H11" s="215" t="s">
        <v>962</v>
      </c>
      <c r="I11" s="52" t="s">
        <v>954</v>
      </c>
      <c r="J11" s="259"/>
      <c r="K11" s="215" t="s">
        <v>1046</v>
      </c>
      <c r="L11" s="215"/>
      <c r="M11" s="344">
        <v>1</v>
      </c>
    </row>
    <row r="12" spans="1:13" ht="155.25" customHeight="1" thickTop="1" thickBot="1" x14ac:dyDescent="0.3">
      <c r="A12" s="32">
        <v>8</v>
      </c>
      <c r="B12" s="29" t="s">
        <v>963</v>
      </c>
      <c r="C12" s="59" t="s">
        <v>964</v>
      </c>
      <c r="D12" s="232">
        <v>44621</v>
      </c>
      <c r="E12" s="231">
        <v>44742</v>
      </c>
      <c r="F12" s="230"/>
      <c r="G12" s="35" t="s">
        <v>965</v>
      </c>
      <c r="H12" s="215" t="s">
        <v>966</v>
      </c>
      <c r="I12" s="52" t="s">
        <v>967</v>
      </c>
      <c r="J12" s="258" t="s">
        <v>968</v>
      </c>
      <c r="K12" s="215" t="s">
        <v>1046</v>
      </c>
      <c r="L12" s="215"/>
      <c r="M12" s="344">
        <v>1</v>
      </c>
    </row>
    <row r="13" spans="1:13" ht="48.75" thickTop="1" thickBot="1" x14ac:dyDescent="0.3">
      <c r="A13" s="28">
        <v>9</v>
      </c>
      <c r="B13" s="228" t="s">
        <v>969</v>
      </c>
      <c r="C13" s="200" t="s">
        <v>970</v>
      </c>
      <c r="D13" s="205">
        <v>44682</v>
      </c>
      <c r="E13" s="205">
        <v>44772</v>
      </c>
      <c r="F13" s="51"/>
      <c r="G13" s="35" t="s">
        <v>971</v>
      </c>
      <c r="H13" s="215" t="s">
        <v>972</v>
      </c>
      <c r="I13" s="52" t="s">
        <v>954</v>
      </c>
      <c r="J13" s="259"/>
      <c r="K13" s="215" t="s">
        <v>1046</v>
      </c>
      <c r="L13" s="51"/>
      <c r="M13" s="344">
        <v>1</v>
      </c>
    </row>
    <row r="14" spans="1:13" ht="78" customHeight="1" thickTop="1" thickBot="1" x14ac:dyDescent="0.3">
      <c r="A14" s="32">
        <v>10</v>
      </c>
      <c r="B14" s="229" t="s">
        <v>973</v>
      </c>
      <c r="C14" s="223" t="s">
        <v>974</v>
      </c>
      <c r="D14" s="222">
        <v>44682</v>
      </c>
      <c r="E14" s="222">
        <v>44772</v>
      </c>
      <c r="F14" s="51"/>
      <c r="G14" s="35" t="s">
        <v>975</v>
      </c>
      <c r="H14" s="215" t="s">
        <v>976</v>
      </c>
      <c r="I14" s="52" t="s">
        <v>954</v>
      </c>
      <c r="J14" s="259"/>
      <c r="K14" s="215" t="s">
        <v>1046</v>
      </c>
      <c r="L14" s="51"/>
      <c r="M14" s="344">
        <v>1</v>
      </c>
    </row>
    <row r="15" spans="1:13" ht="162.75" customHeight="1" thickTop="1" thickBot="1" x14ac:dyDescent="0.3">
      <c r="A15" s="28">
        <v>11</v>
      </c>
      <c r="B15" s="228" t="s">
        <v>977</v>
      </c>
      <c r="C15" s="200" t="s">
        <v>978</v>
      </c>
      <c r="D15" s="205">
        <v>44713</v>
      </c>
      <c r="E15" s="205">
        <v>44803</v>
      </c>
      <c r="F15" s="51"/>
      <c r="G15" s="35"/>
      <c r="H15" s="215"/>
      <c r="I15" s="52" t="s">
        <v>979</v>
      </c>
      <c r="J15" s="258" t="s">
        <v>980</v>
      </c>
      <c r="K15" s="215" t="s">
        <v>1046</v>
      </c>
      <c r="L15" s="51"/>
      <c r="M15" s="344">
        <v>1</v>
      </c>
    </row>
    <row r="16" spans="1:13" ht="153" customHeight="1" thickTop="1" thickBot="1" x14ac:dyDescent="0.3">
      <c r="A16" s="32">
        <v>12</v>
      </c>
      <c r="B16" s="228" t="s">
        <v>981</v>
      </c>
      <c r="C16" s="200" t="s">
        <v>982</v>
      </c>
      <c r="D16" s="205">
        <v>44713</v>
      </c>
      <c r="E16" s="205">
        <v>44834</v>
      </c>
      <c r="F16" s="51"/>
      <c r="G16" s="35"/>
      <c r="H16" s="31"/>
      <c r="I16" s="52" t="s">
        <v>983</v>
      </c>
      <c r="J16" s="258" t="s">
        <v>984</v>
      </c>
      <c r="K16" s="215" t="s">
        <v>1046</v>
      </c>
      <c r="L16" s="51"/>
      <c r="M16" s="344">
        <v>1</v>
      </c>
    </row>
    <row r="17" ht="16.5" thickTop="1" x14ac:dyDescent="0.25"/>
  </sheetData>
  <mergeCells count="3">
    <mergeCell ref="A1:G2"/>
    <mergeCell ref="A3:G3"/>
    <mergeCell ref="A4:B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49"/>
  <sheetViews>
    <sheetView topLeftCell="AD1" zoomScaleNormal="100" workbookViewId="0">
      <pane ySplit="6" topLeftCell="A33" activePane="bottomLeft" state="frozen"/>
      <selection activeCell="Z1" sqref="Z1"/>
      <selection pane="bottomLeft" activeCell="AJ7" sqref="AJ7:AJ49"/>
    </sheetView>
  </sheetViews>
  <sheetFormatPr baseColWidth="10" defaultColWidth="11.42578125" defaultRowHeight="16.5" x14ac:dyDescent="0.3"/>
  <cols>
    <col min="1" max="1" width="19.42578125" style="1" customWidth="1"/>
    <col min="2" max="2" width="31.140625" style="1" customWidth="1"/>
    <col min="3" max="3" width="27.140625" style="1" customWidth="1"/>
    <col min="4" max="4" width="20.85546875" style="1" customWidth="1"/>
    <col min="5" max="5" width="26.42578125" style="1" customWidth="1"/>
    <col min="6" max="6" width="37.7109375" style="1" customWidth="1"/>
    <col min="7" max="7" width="40" style="1" customWidth="1"/>
    <col min="8" max="8" width="22.7109375" style="1" customWidth="1"/>
    <col min="9" max="9" width="11.42578125" style="1" customWidth="1"/>
    <col min="10" max="10" width="21.85546875" style="1" customWidth="1"/>
    <col min="11" max="11" width="19.5703125" style="1" customWidth="1"/>
    <col min="12" max="13" width="18" style="1" customWidth="1"/>
    <col min="14" max="14" width="20.7109375" style="115" hidden="1" customWidth="1"/>
    <col min="15" max="18" width="15.28515625" style="1" customWidth="1"/>
    <col min="19" max="19" width="18.7109375" style="1" customWidth="1"/>
    <col min="20" max="20" width="65.28515625" style="1" customWidth="1"/>
    <col min="21" max="22" width="18.7109375" style="1" customWidth="1"/>
    <col min="23" max="23" width="69.140625" style="1" customWidth="1"/>
    <col min="24" max="24" width="38.140625" style="1" customWidth="1"/>
    <col min="25" max="25" width="18.7109375" style="1" customWidth="1"/>
    <col min="26" max="26" width="68.42578125" style="1" customWidth="1"/>
    <col min="27" max="27" width="42.7109375" style="1" customWidth="1"/>
    <col min="28" max="28" width="19.7109375" style="1" customWidth="1"/>
    <col min="29" max="29" width="83.28515625" style="1" customWidth="1"/>
    <col min="30" max="30" width="53.85546875" style="1" customWidth="1"/>
    <col min="31" max="33" width="22" style="1" customWidth="1"/>
    <col min="34" max="34" width="26" style="1" customWidth="1"/>
    <col min="35" max="35" width="48.42578125" style="1" customWidth="1"/>
    <col min="36" max="36" width="49.5703125" style="1" customWidth="1"/>
    <col min="37" max="37" width="59.28515625" style="1" customWidth="1"/>
    <col min="38" max="16384" width="11.42578125" style="1"/>
  </cols>
  <sheetData>
    <row r="1" spans="1:36" ht="42" hidden="1" customHeight="1" x14ac:dyDescent="0.3">
      <c r="A1" s="360"/>
      <c r="B1" s="360"/>
      <c r="C1" s="360"/>
      <c r="D1" s="361" t="s">
        <v>0</v>
      </c>
      <c r="E1" s="361"/>
      <c r="F1" s="361"/>
      <c r="G1" s="361"/>
      <c r="H1" s="361"/>
      <c r="I1" s="361"/>
      <c r="J1" s="361"/>
      <c r="K1" s="361"/>
      <c r="L1" s="361"/>
      <c r="M1" s="361"/>
      <c r="N1" s="361"/>
      <c r="O1" s="361"/>
      <c r="P1" s="362" t="s">
        <v>1</v>
      </c>
      <c r="Q1" s="363"/>
      <c r="R1" s="364"/>
      <c r="S1" s="368"/>
      <c r="T1" s="360"/>
      <c r="U1" s="360"/>
      <c r="V1" s="360"/>
      <c r="W1" s="360"/>
      <c r="X1" s="360"/>
      <c r="Y1" s="360"/>
      <c r="Z1" s="360"/>
      <c r="AA1" s="360"/>
      <c r="AB1" s="360"/>
      <c r="AC1" s="360"/>
      <c r="AD1" s="360"/>
    </row>
    <row r="2" spans="1:36" ht="42" hidden="1" customHeight="1" x14ac:dyDescent="0.3">
      <c r="A2" s="360"/>
      <c r="B2" s="360"/>
      <c r="C2" s="360"/>
      <c r="D2" s="369" t="s">
        <v>2</v>
      </c>
      <c r="E2" s="369"/>
      <c r="F2" s="369"/>
      <c r="G2" s="369"/>
      <c r="H2" s="369"/>
      <c r="I2" s="369"/>
      <c r="J2" s="369"/>
      <c r="K2" s="369"/>
      <c r="L2" s="369"/>
      <c r="M2" s="369"/>
      <c r="N2" s="369"/>
      <c r="O2" s="369"/>
      <c r="P2" s="365"/>
      <c r="Q2" s="366"/>
      <c r="R2" s="367"/>
      <c r="S2" s="368"/>
      <c r="T2" s="360"/>
      <c r="U2" s="360"/>
      <c r="V2" s="360"/>
      <c r="W2" s="360"/>
      <c r="X2" s="360"/>
      <c r="Y2" s="360"/>
      <c r="Z2" s="360"/>
      <c r="AA2" s="360"/>
      <c r="AB2" s="360"/>
      <c r="AC2" s="360"/>
      <c r="AD2" s="360"/>
    </row>
    <row r="3" spans="1:36" ht="42" hidden="1" customHeight="1" x14ac:dyDescent="0.3">
      <c r="A3" s="360"/>
      <c r="B3" s="360"/>
      <c r="C3" s="360"/>
      <c r="D3" s="370" t="s">
        <v>3</v>
      </c>
      <c r="E3" s="370"/>
      <c r="F3" s="370"/>
      <c r="G3" s="370"/>
      <c r="H3" s="370"/>
      <c r="I3" s="370"/>
      <c r="J3" s="370"/>
      <c r="K3" s="370"/>
      <c r="L3" s="370"/>
      <c r="M3" s="370"/>
      <c r="N3" s="370"/>
      <c r="O3" s="370"/>
      <c r="P3" s="365"/>
      <c r="Q3" s="366"/>
      <c r="R3" s="367"/>
      <c r="S3" s="368"/>
      <c r="T3" s="360"/>
      <c r="U3" s="360"/>
      <c r="V3" s="360"/>
      <c r="W3" s="360"/>
      <c r="X3" s="360"/>
      <c r="Y3" s="360"/>
      <c r="Z3" s="360"/>
      <c r="AA3" s="360"/>
      <c r="AB3" s="360"/>
      <c r="AC3" s="360"/>
      <c r="AD3" s="360"/>
    </row>
    <row r="4" spans="1:36" ht="34.5" hidden="1" customHeight="1" x14ac:dyDescent="0.3">
      <c r="A4" s="371"/>
      <c r="B4" s="371"/>
      <c r="C4" s="371"/>
      <c r="D4" s="371"/>
      <c r="E4" s="371"/>
      <c r="F4" s="371"/>
      <c r="G4" s="371"/>
      <c r="H4" s="371"/>
      <c r="I4" s="371"/>
      <c r="J4" s="371"/>
      <c r="K4" s="371"/>
      <c r="L4" s="371"/>
      <c r="M4" s="371"/>
      <c r="N4" s="371"/>
      <c r="O4" s="371"/>
      <c r="P4" s="371"/>
      <c r="Q4" s="371"/>
      <c r="R4" s="371"/>
      <c r="S4" s="372" t="s">
        <v>4</v>
      </c>
      <c r="T4" s="372"/>
      <c r="U4" s="372"/>
      <c r="V4" s="372"/>
      <c r="W4" s="372"/>
      <c r="X4" s="372"/>
      <c r="Y4" s="2"/>
      <c r="Z4" s="2"/>
      <c r="AA4" s="2"/>
      <c r="AB4" s="2"/>
      <c r="AC4" s="2"/>
      <c r="AD4" s="2"/>
    </row>
    <row r="5" spans="1:36" ht="29.25" customHeight="1" x14ac:dyDescent="0.3">
      <c r="A5" s="373"/>
      <c r="B5" s="374"/>
      <c r="C5" s="374"/>
      <c r="D5" s="374"/>
      <c r="E5" s="374"/>
      <c r="F5" s="374"/>
      <c r="G5" s="374"/>
      <c r="H5" s="374"/>
      <c r="I5" s="374"/>
      <c r="J5" s="374"/>
      <c r="K5" s="374"/>
      <c r="L5" s="374"/>
      <c r="M5" s="374"/>
      <c r="N5" s="374"/>
      <c r="O5" s="374"/>
      <c r="P5" s="374"/>
      <c r="Q5" s="374"/>
      <c r="R5" s="375"/>
      <c r="S5" s="376" t="s">
        <v>5</v>
      </c>
      <c r="T5" s="377"/>
      <c r="U5" s="378"/>
      <c r="V5" s="376" t="s">
        <v>6</v>
      </c>
      <c r="W5" s="377"/>
      <c r="X5" s="378"/>
      <c r="Y5" s="376" t="s">
        <v>7</v>
      </c>
      <c r="Z5" s="377"/>
      <c r="AA5" s="378"/>
      <c r="AB5" s="376" t="s">
        <v>8</v>
      </c>
      <c r="AC5" s="377"/>
      <c r="AD5" s="378"/>
    </row>
    <row r="6" spans="1:36" ht="74.25" customHeight="1" x14ac:dyDescent="0.3">
      <c r="A6" s="3" t="s">
        <v>9</v>
      </c>
      <c r="B6" s="3" t="s">
        <v>10</v>
      </c>
      <c r="C6" s="3" t="s">
        <v>11</v>
      </c>
      <c r="D6" s="3" t="s">
        <v>12</v>
      </c>
      <c r="E6" s="3" t="s">
        <v>13</v>
      </c>
      <c r="F6" s="3" t="s">
        <v>14</v>
      </c>
      <c r="G6" s="4" t="s">
        <v>15</v>
      </c>
      <c r="H6" s="4" t="s">
        <v>16</v>
      </c>
      <c r="I6" s="5" t="s">
        <v>17</v>
      </c>
      <c r="J6" s="4" t="s">
        <v>18</v>
      </c>
      <c r="K6" s="4" t="s">
        <v>19</v>
      </c>
      <c r="L6" s="4" t="s">
        <v>20</v>
      </c>
      <c r="M6" s="4" t="s">
        <v>21</v>
      </c>
      <c r="N6" s="4" t="s">
        <v>22</v>
      </c>
      <c r="O6" s="6" t="s">
        <v>23</v>
      </c>
      <c r="P6" s="6" t="s">
        <v>24</v>
      </c>
      <c r="Q6" s="6" t="s">
        <v>25</v>
      </c>
      <c r="R6" s="6" t="s">
        <v>26</v>
      </c>
      <c r="S6" s="7" t="s">
        <v>27</v>
      </c>
      <c r="T6" s="8" t="s">
        <v>28</v>
      </c>
      <c r="U6" s="8" t="s">
        <v>29</v>
      </c>
      <c r="V6" s="7" t="s">
        <v>30</v>
      </c>
      <c r="W6" s="8" t="s">
        <v>31</v>
      </c>
      <c r="X6" s="55" t="s">
        <v>29</v>
      </c>
      <c r="Y6" s="7" t="s">
        <v>32</v>
      </c>
      <c r="Z6" s="8" t="s">
        <v>33</v>
      </c>
      <c r="AA6" s="55" t="s">
        <v>29</v>
      </c>
      <c r="AB6" s="7" t="s">
        <v>34</v>
      </c>
      <c r="AC6" s="8" t="s">
        <v>35</v>
      </c>
      <c r="AD6" s="8" t="s">
        <v>29</v>
      </c>
      <c r="AE6" s="54" t="s">
        <v>36</v>
      </c>
      <c r="AF6" s="54" t="s">
        <v>37</v>
      </c>
      <c r="AG6" s="54" t="s">
        <v>38</v>
      </c>
      <c r="AH6" s="57" t="s">
        <v>39</v>
      </c>
      <c r="AI6" s="58" t="s">
        <v>40</v>
      </c>
      <c r="AJ6" s="56" t="s">
        <v>41</v>
      </c>
    </row>
    <row r="7" spans="1:36" ht="351.75" customHeight="1" x14ac:dyDescent="0.3">
      <c r="A7" s="379" t="s">
        <v>42</v>
      </c>
      <c r="B7" s="382" t="s">
        <v>43</v>
      </c>
      <c r="C7" s="382" t="s">
        <v>44</v>
      </c>
      <c r="D7" s="379" t="s">
        <v>45</v>
      </c>
      <c r="E7" s="382" t="s">
        <v>46</v>
      </c>
      <c r="F7" s="385" t="s">
        <v>47</v>
      </c>
      <c r="G7" s="62" t="s">
        <v>48</v>
      </c>
      <c r="H7" s="122" t="s">
        <v>49</v>
      </c>
      <c r="I7" s="122">
        <v>69</v>
      </c>
      <c r="J7" s="62" t="s">
        <v>50</v>
      </c>
      <c r="K7" s="127">
        <v>44562</v>
      </c>
      <c r="L7" s="128">
        <v>44926</v>
      </c>
      <c r="M7" s="122" t="s">
        <v>51</v>
      </c>
      <c r="N7" s="129" t="s">
        <v>52</v>
      </c>
      <c r="O7" s="122">
        <v>20</v>
      </c>
      <c r="P7" s="122">
        <v>20</v>
      </c>
      <c r="Q7" s="122">
        <v>20</v>
      </c>
      <c r="R7" s="122">
        <v>9</v>
      </c>
      <c r="S7" s="114">
        <v>20</v>
      </c>
      <c r="T7" s="113" t="s">
        <v>53</v>
      </c>
      <c r="U7" s="130" t="s">
        <v>54</v>
      </c>
      <c r="V7" s="112">
        <v>20</v>
      </c>
      <c r="W7" s="113" t="s">
        <v>55</v>
      </c>
      <c r="X7" s="113" t="s">
        <v>54</v>
      </c>
      <c r="Y7" s="112">
        <v>20</v>
      </c>
      <c r="Z7" s="113" t="s">
        <v>56</v>
      </c>
      <c r="AA7" s="163" t="s">
        <v>57</v>
      </c>
      <c r="AB7" s="114">
        <v>9</v>
      </c>
      <c r="AC7" s="113" t="s">
        <v>58</v>
      </c>
      <c r="AD7" s="142" t="s">
        <v>57</v>
      </c>
      <c r="AE7" s="95">
        <f>S7/O7</f>
        <v>1</v>
      </c>
      <c r="AF7" s="95">
        <f>V7/P7</f>
        <v>1</v>
      </c>
      <c r="AG7" s="95">
        <f t="shared" ref="AG7:AG12" si="0">Y7/Q7</f>
        <v>1</v>
      </c>
      <c r="AH7" s="95">
        <f t="shared" ref="AH7:AH13" si="1">(S7+V7+Y7)/I7</f>
        <v>0.86956521739130432</v>
      </c>
      <c r="AI7" s="389">
        <f>SUM(AH7:AH10)/4</f>
        <v>0.82989130434782599</v>
      </c>
      <c r="AJ7" s="410">
        <f>SUM(AH7:AH49)/43</f>
        <v>0.74712692599282826</v>
      </c>
    </row>
    <row r="8" spans="1:36" ht="139.5" customHeight="1" x14ac:dyDescent="0.3">
      <c r="A8" s="380"/>
      <c r="B8" s="383"/>
      <c r="C8" s="383"/>
      <c r="D8" s="380"/>
      <c r="E8" s="383"/>
      <c r="F8" s="386"/>
      <c r="G8" s="121" t="s">
        <v>59</v>
      </c>
      <c r="H8" s="119" t="s">
        <v>60</v>
      </c>
      <c r="I8" s="132">
        <v>1</v>
      </c>
      <c r="J8" s="62" t="s">
        <v>61</v>
      </c>
      <c r="K8" s="127">
        <v>44743</v>
      </c>
      <c r="L8" s="127">
        <v>44926</v>
      </c>
      <c r="M8" s="122" t="s">
        <v>51</v>
      </c>
      <c r="N8" s="129" t="s">
        <v>62</v>
      </c>
      <c r="O8" s="9"/>
      <c r="P8" s="133"/>
      <c r="Q8" s="133">
        <v>0.5</v>
      </c>
      <c r="R8" s="133">
        <v>0.5</v>
      </c>
      <c r="S8" s="134"/>
      <c r="T8" s="135" t="s">
        <v>63</v>
      </c>
      <c r="U8" s="130" t="s">
        <v>64</v>
      </c>
      <c r="V8" s="136">
        <v>0.5</v>
      </c>
      <c r="W8" s="113" t="s">
        <v>65</v>
      </c>
      <c r="X8" s="113" t="s">
        <v>66</v>
      </c>
      <c r="Y8" s="136">
        <v>0.25</v>
      </c>
      <c r="Z8" s="113" t="s">
        <v>67</v>
      </c>
      <c r="AA8" s="163" t="s">
        <v>68</v>
      </c>
      <c r="AB8" s="143">
        <v>0.25</v>
      </c>
      <c r="AC8" s="113" t="s">
        <v>992</v>
      </c>
      <c r="AD8" s="113" t="s">
        <v>69</v>
      </c>
      <c r="AE8" s="288" t="str">
        <f>IFERROR(U8/O8,"No programado para el trimestre")</f>
        <v>No programado para el trimestre</v>
      </c>
      <c r="AF8" s="288" t="str">
        <f>IFERROR(V8/P8,"No programado para el trimestre")</f>
        <v>No programado para el trimestre</v>
      </c>
      <c r="AG8" s="95">
        <f t="shared" si="0"/>
        <v>0.5</v>
      </c>
      <c r="AH8" s="95">
        <f t="shared" si="1"/>
        <v>0.75</v>
      </c>
      <c r="AI8" s="390"/>
      <c r="AJ8" s="410"/>
    </row>
    <row r="9" spans="1:36" ht="111" customHeight="1" x14ac:dyDescent="0.3">
      <c r="A9" s="380"/>
      <c r="B9" s="383"/>
      <c r="C9" s="392" t="s">
        <v>70</v>
      </c>
      <c r="D9" s="380"/>
      <c r="E9" s="383"/>
      <c r="F9" s="392" t="s">
        <v>71</v>
      </c>
      <c r="G9" s="121" t="s">
        <v>72</v>
      </c>
      <c r="H9" s="119" t="s">
        <v>73</v>
      </c>
      <c r="I9" s="137">
        <v>1</v>
      </c>
      <c r="J9" s="138" t="s">
        <v>74</v>
      </c>
      <c r="K9" s="127">
        <v>44562</v>
      </c>
      <c r="L9" s="127">
        <v>44926</v>
      </c>
      <c r="M9" s="122" t="s">
        <v>51</v>
      </c>
      <c r="N9" s="129" t="s">
        <v>75</v>
      </c>
      <c r="O9" s="10"/>
      <c r="P9" s="10"/>
      <c r="Q9" s="108">
        <v>1</v>
      </c>
      <c r="R9" s="10"/>
      <c r="S9" s="114"/>
      <c r="T9" s="113" t="s">
        <v>76</v>
      </c>
      <c r="U9" s="139" t="s">
        <v>77</v>
      </c>
      <c r="V9" s="140"/>
      <c r="W9" s="140"/>
      <c r="X9" s="140"/>
      <c r="Y9" s="112">
        <v>1</v>
      </c>
      <c r="Z9" s="113" t="s">
        <v>78</v>
      </c>
      <c r="AA9" s="130" t="s">
        <v>79</v>
      </c>
      <c r="AB9" s="313"/>
      <c r="AC9" s="313"/>
      <c r="AD9" s="313"/>
      <c r="AE9" s="288" t="str">
        <f>IFERROR(U9/O9,"No programado para el trimestre")</f>
        <v>No programado para el trimestre</v>
      </c>
      <c r="AF9" s="288" t="str">
        <f>IFERROR(V9/P9,"No programado para el trimestre")</f>
        <v>No programado para el trimestre</v>
      </c>
      <c r="AG9" s="95">
        <f t="shared" si="0"/>
        <v>1</v>
      </c>
      <c r="AH9" s="95">
        <f t="shared" si="1"/>
        <v>1</v>
      </c>
      <c r="AI9" s="390"/>
      <c r="AJ9" s="410"/>
    </row>
    <row r="10" spans="1:36" ht="123" customHeight="1" x14ac:dyDescent="0.3">
      <c r="A10" s="381"/>
      <c r="B10" s="384"/>
      <c r="C10" s="393"/>
      <c r="D10" s="381"/>
      <c r="E10" s="384"/>
      <c r="F10" s="393"/>
      <c r="G10" s="62" t="s">
        <v>80</v>
      </c>
      <c r="H10" s="122" t="s">
        <v>81</v>
      </c>
      <c r="I10" s="122">
        <v>10</v>
      </c>
      <c r="J10" s="62" t="s">
        <v>82</v>
      </c>
      <c r="K10" s="128">
        <v>44562</v>
      </c>
      <c r="L10" s="127">
        <v>44926</v>
      </c>
      <c r="M10" s="122" t="s">
        <v>51</v>
      </c>
      <c r="N10" s="129" t="s">
        <v>75</v>
      </c>
      <c r="O10" s="122"/>
      <c r="P10" s="122">
        <v>4</v>
      </c>
      <c r="Q10" s="122">
        <v>3</v>
      </c>
      <c r="R10" s="122">
        <v>3</v>
      </c>
      <c r="S10" s="134"/>
      <c r="T10" s="113" t="s">
        <v>83</v>
      </c>
      <c r="U10" s="141" t="s">
        <v>84</v>
      </c>
      <c r="V10" s="114">
        <v>4</v>
      </c>
      <c r="W10" s="142" t="s">
        <v>85</v>
      </c>
      <c r="X10" s="142" t="s">
        <v>86</v>
      </c>
      <c r="Y10" s="114">
        <v>3</v>
      </c>
      <c r="Z10" s="142" t="s">
        <v>87</v>
      </c>
      <c r="AA10" s="141" t="s">
        <v>88</v>
      </c>
      <c r="AB10" s="114">
        <v>3</v>
      </c>
      <c r="AC10" s="142" t="s">
        <v>993</v>
      </c>
      <c r="AD10" s="142" t="s">
        <v>89</v>
      </c>
      <c r="AE10" s="289" t="str">
        <f>IFERROR(U10/O10,"No programado para el trimestre")</f>
        <v>No programado para el trimestre</v>
      </c>
      <c r="AF10" s="288">
        <f>V10/P10</f>
        <v>1</v>
      </c>
      <c r="AG10" s="95">
        <f t="shared" si="0"/>
        <v>1</v>
      </c>
      <c r="AH10" s="95">
        <f t="shared" si="1"/>
        <v>0.7</v>
      </c>
      <c r="AI10" s="391"/>
      <c r="AJ10" s="410"/>
    </row>
    <row r="11" spans="1:36" ht="66" x14ac:dyDescent="0.3">
      <c r="A11" s="379" t="s">
        <v>90</v>
      </c>
      <c r="B11" s="382" t="s">
        <v>91</v>
      </c>
      <c r="C11" s="382" t="s">
        <v>92</v>
      </c>
      <c r="D11" s="379" t="s">
        <v>93</v>
      </c>
      <c r="E11" s="387" t="s">
        <v>94</v>
      </c>
      <c r="F11" s="392" t="s">
        <v>95</v>
      </c>
      <c r="G11" s="16" t="s">
        <v>96</v>
      </c>
      <c r="H11" s="129" t="s">
        <v>97</v>
      </c>
      <c r="I11" s="122">
        <v>700</v>
      </c>
      <c r="J11" s="122" t="s">
        <v>98</v>
      </c>
      <c r="K11" s="12">
        <v>44562</v>
      </c>
      <c r="L11" s="12">
        <v>44896</v>
      </c>
      <c r="M11" s="122" t="s">
        <v>99</v>
      </c>
      <c r="N11" s="116" t="s">
        <v>100</v>
      </c>
      <c r="O11" s="116">
        <v>175</v>
      </c>
      <c r="P11" s="116">
        <v>175</v>
      </c>
      <c r="Q11" s="116">
        <v>175</v>
      </c>
      <c r="R11" s="116">
        <v>175</v>
      </c>
      <c r="S11" s="114">
        <v>319</v>
      </c>
      <c r="T11" s="113" t="s">
        <v>101</v>
      </c>
      <c r="U11" s="96" t="s">
        <v>102</v>
      </c>
      <c r="V11" s="97">
        <v>363</v>
      </c>
      <c r="W11" s="113" t="s">
        <v>101</v>
      </c>
      <c r="X11" s="113" t="s">
        <v>103</v>
      </c>
      <c r="Y11" s="97">
        <v>477</v>
      </c>
      <c r="Z11" s="242" t="s">
        <v>104</v>
      </c>
      <c r="AA11" s="96" t="s">
        <v>105</v>
      </c>
      <c r="AB11" s="97">
        <v>312</v>
      </c>
      <c r="AC11" s="242" t="s">
        <v>106</v>
      </c>
      <c r="AD11" s="242" t="s">
        <v>105</v>
      </c>
      <c r="AE11" s="95">
        <f>S11/O11</f>
        <v>1.822857142857143</v>
      </c>
      <c r="AF11" s="241">
        <f>V11/P11</f>
        <v>2.0742857142857143</v>
      </c>
      <c r="AG11" s="95">
        <f t="shared" si="0"/>
        <v>2.7257142857142855</v>
      </c>
      <c r="AH11" s="95">
        <f t="shared" si="1"/>
        <v>1.6557142857142857</v>
      </c>
      <c r="AI11" s="389">
        <f>SUM(AH11:AH14)/4</f>
        <v>0.81309523809523809</v>
      </c>
      <c r="AJ11" s="410"/>
    </row>
    <row r="12" spans="1:36" ht="165" x14ac:dyDescent="0.3">
      <c r="A12" s="380"/>
      <c r="B12" s="383"/>
      <c r="C12" s="383"/>
      <c r="D12" s="380"/>
      <c r="E12" s="387"/>
      <c r="F12" s="394"/>
      <c r="G12" s="16" t="s">
        <v>107</v>
      </c>
      <c r="H12" s="129" t="s">
        <v>108</v>
      </c>
      <c r="I12" s="122">
        <v>150</v>
      </c>
      <c r="J12" s="122" t="s">
        <v>109</v>
      </c>
      <c r="K12" s="12">
        <v>44562</v>
      </c>
      <c r="L12" s="12">
        <v>44896</v>
      </c>
      <c r="M12" s="122" t="s">
        <v>99</v>
      </c>
      <c r="N12" s="116" t="s">
        <v>100</v>
      </c>
      <c r="O12" s="116">
        <v>35</v>
      </c>
      <c r="P12" s="116">
        <v>40</v>
      </c>
      <c r="Q12" s="116">
        <v>40</v>
      </c>
      <c r="R12" s="116">
        <v>35</v>
      </c>
      <c r="S12" s="114">
        <v>59</v>
      </c>
      <c r="T12" s="113" t="s">
        <v>110</v>
      </c>
      <c r="U12" s="96" t="s">
        <v>111</v>
      </c>
      <c r="V12" s="97">
        <v>45</v>
      </c>
      <c r="W12" s="113" t="s">
        <v>112</v>
      </c>
      <c r="X12" s="242" t="s">
        <v>113</v>
      </c>
      <c r="Y12" s="97">
        <v>23</v>
      </c>
      <c r="Z12" s="113" t="s">
        <v>114</v>
      </c>
      <c r="AA12" s="96" t="s">
        <v>115</v>
      </c>
      <c r="AB12" s="97">
        <v>45</v>
      </c>
      <c r="AC12" s="113" t="s">
        <v>116</v>
      </c>
      <c r="AD12" s="242" t="s">
        <v>113</v>
      </c>
      <c r="AE12" s="95">
        <f>S12/O12</f>
        <v>1.6857142857142857</v>
      </c>
      <c r="AF12" s="241">
        <f>V12/P12</f>
        <v>1.125</v>
      </c>
      <c r="AG12" s="95">
        <f t="shared" si="0"/>
        <v>0.57499999999999996</v>
      </c>
      <c r="AH12" s="95">
        <f t="shared" si="1"/>
        <v>0.84666666666666668</v>
      </c>
      <c r="AI12" s="390"/>
      <c r="AJ12" s="410"/>
    </row>
    <row r="13" spans="1:36" ht="124.5" customHeight="1" x14ac:dyDescent="0.3">
      <c r="A13" s="380"/>
      <c r="B13" s="383"/>
      <c r="C13" s="383"/>
      <c r="D13" s="380"/>
      <c r="E13" s="387"/>
      <c r="F13" s="393"/>
      <c r="G13" s="16" t="s">
        <v>117</v>
      </c>
      <c r="H13" s="129" t="s">
        <v>118</v>
      </c>
      <c r="I13" s="122">
        <v>1</v>
      </c>
      <c r="J13" s="122" t="s">
        <v>119</v>
      </c>
      <c r="K13" s="12">
        <v>44835</v>
      </c>
      <c r="L13" s="12">
        <v>44926</v>
      </c>
      <c r="M13" s="122" t="s">
        <v>99</v>
      </c>
      <c r="N13" s="116" t="s">
        <v>100</v>
      </c>
      <c r="O13" s="116"/>
      <c r="P13" s="122"/>
      <c r="Q13" s="122"/>
      <c r="R13" s="116">
        <v>1</v>
      </c>
      <c r="S13" s="114"/>
      <c r="T13" s="142" t="s">
        <v>120</v>
      </c>
      <c r="U13" s="141"/>
      <c r="V13" s="142"/>
      <c r="W13" s="142"/>
      <c r="X13" s="142"/>
      <c r="Y13" s="142"/>
      <c r="Z13" s="142"/>
      <c r="AA13" s="141"/>
      <c r="AB13" s="142"/>
      <c r="AC13" s="315" t="s">
        <v>997</v>
      </c>
      <c r="AD13" s="176"/>
      <c r="AE13" s="288" t="str">
        <f>IFERROR(U13/O13,"No programado para el trimestre")</f>
        <v>No programado para el trimestre</v>
      </c>
      <c r="AF13" s="288" t="str">
        <f>IFERROR(V13/P13,"No programado para el trimestre")</f>
        <v>No programado para el trimestre</v>
      </c>
      <c r="AG13" s="288" t="str">
        <f>IFERROR(W13/Q13,"No programado para el trimestre")</f>
        <v>No programado para el trimestre</v>
      </c>
      <c r="AH13" s="95">
        <f t="shared" si="1"/>
        <v>0</v>
      </c>
      <c r="AI13" s="390"/>
      <c r="AJ13" s="410"/>
    </row>
    <row r="14" spans="1:36" ht="87.75" customHeight="1" x14ac:dyDescent="0.3">
      <c r="A14" s="381"/>
      <c r="B14" s="384"/>
      <c r="C14" s="384"/>
      <c r="D14" s="381"/>
      <c r="E14" s="387"/>
      <c r="F14" s="11" t="s">
        <v>121</v>
      </c>
      <c r="G14" s="16" t="s">
        <v>122</v>
      </c>
      <c r="H14" s="122" t="s">
        <v>123</v>
      </c>
      <c r="I14" s="133">
        <v>1</v>
      </c>
      <c r="J14" s="122" t="s">
        <v>124</v>
      </c>
      <c r="K14" s="12">
        <v>44562</v>
      </c>
      <c r="L14" s="12">
        <v>44896</v>
      </c>
      <c r="M14" s="122" t="s">
        <v>99</v>
      </c>
      <c r="N14" s="116" t="s">
        <v>100</v>
      </c>
      <c r="O14" s="133">
        <v>1</v>
      </c>
      <c r="P14" s="133">
        <v>1</v>
      </c>
      <c r="Q14" s="133">
        <v>1</v>
      </c>
      <c r="R14" s="133">
        <v>1</v>
      </c>
      <c r="S14" s="143">
        <v>1</v>
      </c>
      <c r="T14" s="142" t="s">
        <v>125</v>
      </c>
      <c r="U14" s="141" t="s">
        <v>126</v>
      </c>
      <c r="V14" s="143">
        <v>1</v>
      </c>
      <c r="W14" s="142" t="s">
        <v>127</v>
      </c>
      <c r="X14" s="142" t="s">
        <v>126</v>
      </c>
      <c r="Y14" s="143">
        <v>1</v>
      </c>
      <c r="Z14" s="142" t="s">
        <v>128</v>
      </c>
      <c r="AA14" s="141" t="s">
        <v>126</v>
      </c>
      <c r="AB14" s="143">
        <v>1</v>
      </c>
      <c r="AC14" s="141" t="s">
        <v>129</v>
      </c>
      <c r="AD14" s="316" t="s">
        <v>126</v>
      </c>
      <c r="AE14" s="95">
        <f>S14/O14</f>
        <v>1</v>
      </c>
      <c r="AF14" s="241">
        <f>V14/P14</f>
        <v>1</v>
      </c>
      <c r="AG14" s="95">
        <f>Y14/Q14</f>
        <v>1</v>
      </c>
      <c r="AH14" s="95">
        <v>0.75</v>
      </c>
      <c r="AI14" s="391"/>
      <c r="AJ14" s="410"/>
    </row>
    <row r="15" spans="1:36" ht="154.5" customHeight="1" x14ac:dyDescent="0.3">
      <c r="A15" s="379" t="s">
        <v>90</v>
      </c>
      <c r="B15" s="382" t="s">
        <v>43</v>
      </c>
      <c r="C15" s="382" t="s">
        <v>44</v>
      </c>
      <c r="D15" s="382" t="s">
        <v>130</v>
      </c>
      <c r="E15" s="396" t="s">
        <v>131</v>
      </c>
      <c r="F15" s="11" t="s">
        <v>47</v>
      </c>
      <c r="G15" s="62" t="s">
        <v>132</v>
      </c>
      <c r="H15" s="62" t="s">
        <v>133</v>
      </c>
      <c r="I15" s="133">
        <v>1</v>
      </c>
      <c r="J15" s="122" t="s">
        <v>134</v>
      </c>
      <c r="K15" s="127">
        <v>44593</v>
      </c>
      <c r="L15" s="127">
        <v>44926</v>
      </c>
      <c r="M15" s="122" t="s">
        <v>135</v>
      </c>
      <c r="N15" s="129" t="s">
        <v>136</v>
      </c>
      <c r="O15" s="133">
        <v>0.25</v>
      </c>
      <c r="P15" s="133">
        <v>0.25</v>
      </c>
      <c r="Q15" s="133">
        <v>0.25</v>
      </c>
      <c r="R15" s="133">
        <v>0.25</v>
      </c>
      <c r="S15" s="143">
        <v>0.25</v>
      </c>
      <c r="T15" s="144" t="s">
        <v>137</v>
      </c>
      <c r="U15" s="141" t="s">
        <v>138</v>
      </c>
      <c r="V15" s="143">
        <v>0.25</v>
      </c>
      <c r="W15" s="145" t="s">
        <v>139</v>
      </c>
      <c r="X15" s="161" t="s">
        <v>140</v>
      </c>
      <c r="Y15" s="143">
        <v>0.25</v>
      </c>
      <c r="Z15" s="142" t="s">
        <v>141</v>
      </c>
      <c r="AA15" s="152" t="s">
        <v>142</v>
      </c>
      <c r="AB15" s="143">
        <v>0.25</v>
      </c>
      <c r="AC15" s="141" t="s">
        <v>1088</v>
      </c>
      <c r="AD15" s="142" t="s">
        <v>990</v>
      </c>
      <c r="AE15" s="95">
        <f>S15/O15</f>
        <v>1</v>
      </c>
      <c r="AF15" s="95">
        <f>V15/P15</f>
        <v>1</v>
      </c>
      <c r="AG15" s="95">
        <f>Y15/Q15</f>
        <v>1</v>
      </c>
      <c r="AH15" s="95">
        <f>(S15+V15+Y15)/I15</f>
        <v>0.75</v>
      </c>
      <c r="AI15" s="388" cm="1">
        <f t="array" ref="AI15">SUM((AH15:AH16)/2)</f>
        <v>0.75</v>
      </c>
      <c r="AJ15" s="410"/>
    </row>
    <row r="16" spans="1:36" ht="87.75" customHeight="1" x14ac:dyDescent="0.3">
      <c r="A16" s="381"/>
      <c r="B16" s="395"/>
      <c r="C16" s="384"/>
      <c r="D16" s="384"/>
      <c r="E16" s="395"/>
      <c r="F16" s="123" t="s">
        <v>143</v>
      </c>
      <c r="G16" s="62" t="s">
        <v>144</v>
      </c>
      <c r="H16" s="62" t="s">
        <v>145</v>
      </c>
      <c r="I16" s="147">
        <v>1</v>
      </c>
      <c r="J16" s="15" t="s">
        <v>146</v>
      </c>
      <c r="K16" s="12">
        <v>44562</v>
      </c>
      <c r="L16" s="12">
        <v>44926</v>
      </c>
      <c r="M16" s="122" t="s">
        <v>135</v>
      </c>
      <c r="N16" s="129" t="s">
        <v>136</v>
      </c>
      <c r="O16" s="147">
        <v>1</v>
      </c>
      <c r="P16" s="147">
        <v>1</v>
      </c>
      <c r="Q16" s="147">
        <v>1</v>
      </c>
      <c r="R16" s="147">
        <v>1</v>
      </c>
      <c r="S16" s="143">
        <v>1</v>
      </c>
      <c r="T16" s="98" t="s">
        <v>147</v>
      </c>
      <c r="U16" s="130" t="s">
        <v>146</v>
      </c>
      <c r="V16" s="143">
        <v>1</v>
      </c>
      <c r="W16" s="145" t="s">
        <v>148</v>
      </c>
      <c r="X16" s="145" t="s">
        <v>149</v>
      </c>
      <c r="Y16" s="143">
        <v>1</v>
      </c>
      <c r="Z16" s="113" t="s">
        <v>999</v>
      </c>
      <c r="AA16" s="130" t="s">
        <v>149</v>
      </c>
      <c r="AB16" s="136">
        <v>1</v>
      </c>
      <c r="AC16" s="130" t="s">
        <v>998</v>
      </c>
      <c r="AD16" s="113" t="s">
        <v>149</v>
      </c>
      <c r="AE16" s="95">
        <f>S16/O16</f>
        <v>1</v>
      </c>
      <c r="AF16" s="95">
        <f>V16/P16</f>
        <v>1</v>
      </c>
      <c r="AG16" s="95">
        <f>Y16/Q16</f>
        <v>1</v>
      </c>
      <c r="AH16" s="95">
        <v>0.75</v>
      </c>
      <c r="AI16" s="388"/>
      <c r="AJ16" s="410"/>
    </row>
    <row r="17" spans="1:36" ht="165" customHeight="1" x14ac:dyDescent="0.3">
      <c r="A17" s="122" t="s">
        <v>90</v>
      </c>
      <c r="B17" s="62" t="s">
        <v>150</v>
      </c>
      <c r="C17" s="16" t="s">
        <v>151</v>
      </c>
      <c r="D17" s="15" t="s">
        <v>152</v>
      </c>
      <c r="E17" s="15" t="s">
        <v>153</v>
      </c>
      <c r="F17" s="14" t="s">
        <v>154</v>
      </c>
      <c r="G17" s="15" t="s">
        <v>155</v>
      </c>
      <c r="H17" s="122" t="s">
        <v>156</v>
      </c>
      <c r="I17" s="148">
        <v>6</v>
      </c>
      <c r="J17" s="138" t="s">
        <v>1000</v>
      </c>
      <c r="K17" s="12">
        <v>44593</v>
      </c>
      <c r="L17" s="149">
        <v>44926</v>
      </c>
      <c r="M17" s="122" t="s">
        <v>157</v>
      </c>
      <c r="N17" s="122" t="s">
        <v>158</v>
      </c>
      <c r="O17" s="116"/>
      <c r="P17" s="116"/>
      <c r="Q17" s="116">
        <v>3</v>
      </c>
      <c r="R17" s="148">
        <v>3</v>
      </c>
      <c r="S17" s="134"/>
      <c r="T17" s="113" t="s">
        <v>159</v>
      </c>
      <c r="U17" s="150"/>
      <c r="V17" s="134"/>
      <c r="W17" s="239" t="s">
        <v>160</v>
      </c>
      <c r="X17" s="240" t="s">
        <v>161</v>
      </c>
      <c r="Y17" s="261">
        <v>3</v>
      </c>
      <c r="Z17" s="155" t="s">
        <v>162</v>
      </c>
      <c r="AA17" s="300" t="s">
        <v>163</v>
      </c>
      <c r="AB17" s="261">
        <v>3</v>
      </c>
      <c r="AC17" s="130" t="s">
        <v>1001</v>
      </c>
      <c r="AD17" s="113" t="s">
        <v>163</v>
      </c>
      <c r="AE17" s="288" t="str">
        <f>IFERROR(U17/O17,"No programado para el trimestre")</f>
        <v>No programado para el trimestre</v>
      </c>
      <c r="AF17" s="288" t="str">
        <f>IFERROR(V17/P17,"No programado para el trimestre")</f>
        <v>No programado para el trimestre</v>
      </c>
      <c r="AG17" s="95">
        <f>Y17/Q17</f>
        <v>1</v>
      </c>
      <c r="AH17" s="95">
        <f t="shared" ref="AH17:AH25" si="2">(S17+V17+Y17)/I17</f>
        <v>0.5</v>
      </c>
      <c r="AI17" s="151">
        <f>AH17</f>
        <v>0.5</v>
      </c>
      <c r="AJ17" s="410"/>
    </row>
    <row r="18" spans="1:36" ht="227.25" customHeight="1" x14ac:dyDescent="0.3">
      <c r="A18" s="122" t="s">
        <v>90</v>
      </c>
      <c r="B18" s="62" t="s">
        <v>150</v>
      </c>
      <c r="C18" s="123" t="s">
        <v>44</v>
      </c>
      <c r="D18" s="13" t="s">
        <v>130</v>
      </c>
      <c r="E18" s="13" t="s">
        <v>164</v>
      </c>
      <c r="F18" s="14" t="s">
        <v>47</v>
      </c>
      <c r="G18" s="15" t="s">
        <v>165</v>
      </c>
      <c r="H18" s="122" t="s">
        <v>166</v>
      </c>
      <c r="I18" s="116">
        <v>2</v>
      </c>
      <c r="J18" s="15" t="s">
        <v>167</v>
      </c>
      <c r="K18" s="12">
        <v>44652</v>
      </c>
      <c r="L18" s="12">
        <v>44926</v>
      </c>
      <c r="M18" s="129" t="s">
        <v>168</v>
      </c>
      <c r="N18" s="122" t="s">
        <v>169</v>
      </c>
      <c r="O18" s="116"/>
      <c r="P18" s="116">
        <v>1</v>
      </c>
      <c r="Q18" s="116"/>
      <c r="R18" s="116">
        <v>1</v>
      </c>
      <c r="S18" s="142"/>
      <c r="T18" s="113" t="s">
        <v>170</v>
      </c>
      <c r="U18" s="152" t="s">
        <v>171</v>
      </c>
      <c r="V18" s="153">
        <v>1</v>
      </c>
      <c r="W18" s="154" t="s">
        <v>172</v>
      </c>
      <c r="X18" s="152" t="s">
        <v>173</v>
      </c>
      <c r="Y18" s="153">
        <v>1</v>
      </c>
      <c r="Z18" s="135" t="s">
        <v>174</v>
      </c>
      <c r="AA18" s="162" t="s">
        <v>175</v>
      </c>
      <c r="AB18" s="135"/>
      <c r="AC18" s="135"/>
      <c r="AD18" s="135"/>
      <c r="AE18" s="288" t="str">
        <f>IFERROR(U18/O18,"No programado para el trimestre")</f>
        <v>No programado para el trimestre</v>
      </c>
      <c r="AF18" s="288">
        <f>V18/P18</f>
        <v>1</v>
      </c>
      <c r="AG18" s="290" t="str">
        <f>IFERROR(W18/Q18,"No programado para el trimestre")</f>
        <v>No programado para el trimestre</v>
      </c>
      <c r="AH18" s="95">
        <f t="shared" si="2"/>
        <v>1</v>
      </c>
      <c r="AI18" s="389">
        <f>SUM(AH18:AH23)/6</f>
        <v>0.75</v>
      </c>
      <c r="AJ18" s="410"/>
    </row>
    <row r="19" spans="1:36" ht="252" x14ac:dyDescent="0.3">
      <c r="A19" s="122" t="s">
        <v>176</v>
      </c>
      <c r="B19" s="17" t="s">
        <v>177</v>
      </c>
      <c r="C19" s="120" t="s">
        <v>44</v>
      </c>
      <c r="D19" s="118" t="s">
        <v>178</v>
      </c>
      <c r="E19" s="18" t="s">
        <v>179</v>
      </c>
      <c r="F19" s="117" t="s">
        <v>47</v>
      </c>
      <c r="G19" s="16" t="s">
        <v>180</v>
      </c>
      <c r="H19" s="129" t="s">
        <v>181</v>
      </c>
      <c r="I19" s="129">
        <v>6</v>
      </c>
      <c r="J19" s="16" t="s">
        <v>182</v>
      </c>
      <c r="K19" s="128">
        <v>44562</v>
      </c>
      <c r="L19" s="128">
        <v>44592</v>
      </c>
      <c r="M19" s="129" t="s">
        <v>168</v>
      </c>
      <c r="N19" s="129" t="s">
        <v>183</v>
      </c>
      <c r="O19" s="19">
        <v>6</v>
      </c>
      <c r="P19" s="19"/>
      <c r="Q19" s="19"/>
      <c r="R19" s="19"/>
      <c r="S19" s="114">
        <v>6</v>
      </c>
      <c r="T19" s="113" t="s">
        <v>184</v>
      </c>
      <c r="U19" s="130" t="s">
        <v>185</v>
      </c>
      <c r="V19" s="113"/>
      <c r="W19" s="155"/>
      <c r="X19" s="156"/>
      <c r="Y19" s="113"/>
      <c r="Z19" s="253"/>
      <c r="AA19" s="301"/>
      <c r="AB19" s="113"/>
      <c r="AC19" s="113"/>
      <c r="AD19" s="113"/>
      <c r="AE19" s="95">
        <f>S19/O19</f>
        <v>1</v>
      </c>
      <c r="AF19" s="288" t="s">
        <v>186</v>
      </c>
      <c r="AG19" s="288" t="s">
        <v>186</v>
      </c>
      <c r="AH19" s="95">
        <f t="shared" si="2"/>
        <v>1</v>
      </c>
      <c r="AI19" s="390"/>
      <c r="AJ19" s="410"/>
    </row>
    <row r="20" spans="1:36" ht="94.5" x14ac:dyDescent="0.3">
      <c r="A20" s="122" t="s">
        <v>187</v>
      </c>
      <c r="B20" s="20" t="s">
        <v>150</v>
      </c>
      <c r="C20" s="62" t="s">
        <v>44</v>
      </c>
      <c r="D20" s="118" t="s">
        <v>188</v>
      </c>
      <c r="E20" s="21" t="s">
        <v>153</v>
      </c>
      <c r="F20" s="123" t="s">
        <v>189</v>
      </c>
      <c r="G20" s="16" t="s">
        <v>190</v>
      </c>
      <c r="H20" s="129" t="s">
        <v>191</v>
      </c>
      <c r="I20" s="129">
        <v>4</v>
      </c>
      <c r="J20" s="16" t="s">
        <v>192</v>
      </c>
      <c r="K20" s="128">
        <v>44562</v>
      </c>
      <c r="L20" s="128">
        <v>44926</v>
      </c>
      <c r="M20" s="129" t="s">
        <v>168</v>
      </c>
      <c r="N20" s="129" t="s">
        <v>193</v>
      </c>
      <c r="O20" s="129">
        <v>1</v>
      </c>
      <c r="P20" s="129">
        <v>1</v>
      </c>
      <c r="Q20" s="129">
        <v>1</v>
      </c>
      <c r="R20" s="129">
        <v>1</v>
      </c>
      <c r="S20" s="129">
        <v>1</v>
      </c>
      <c r="T20" s="145" t="s">
        <v>194</v>
      </c>
      <c r="U20" s="302" t="s">
        <v>195</v>
      </c>
      <c r="V20" s="158">
        <v>1</v>
      </c>
      <c r="W20" s="145" t="s">
        <v>196</v>
      </c>
      <c r="X20" s="157" t="s">
        <v>195</v>
      </c>
      <c r="Y20" s="158">
        <v>1</v>
      </c>
      <c r="Z20" s="161" t="s">
        <v>197</v>
      </c>
      <c r="AA20" s="302" t="s">
        <v>195</v>
      </c>
      <c r="AB20" s="158"/>
      <c r="AC20" s="321" t="s">
        <v>985</v>
      </c>
      <c r="AD20" s="158"/>
      <c r="AE20" s="95">
        <f>S20/O20</f>
        <v>1</v>
      </c>
      <c r="AF20" s="95">
        <f>V20/P20</f>
        <v>1</v>
      </c>
      <c r="AG20" s="95">
        <f>Y20/Q20</f>
        <v>1</v>
      </c>
      <c r="AH20" s="95">
        <f t="shared" si="2"/>
        <v>0.75</v>
      </c>
      <c r="AI20" s="390"/>
      <c r="AJ20" s="410"/>
    </row>
    <row r="21" spans="1:36" ht="148.5" x14ac:dyDescent="0.3">
      <c r="A21" s="122" t="s">
        <v>198</v>
      </c>
      <c r="B21" s="20" t="s">
        <v>150</v>
      </c>
      <c r="C21" s="62" t="s">
        <v>44</v>
      </c>
      <c r="D21" s="122" t="s">
        <v>188</v>
      </c>
      <c r="E21" s="9" t="s">
        <v>199</v>
      </c>
      <c r="F21" s="123" t="s">
        <v>200</v>
      </c>
      <c r="G21" s="16" t="s">
        <v>201</v>
      </c>
      <c r="H21" s="129" t="s">
        <v>202</v>
      </c>
      <c r="I21" s="159">
        <v>4</v>
      </c>
      <c r="J21" s="16" t="s">
        <v>203</v>
      </c>
      <c r="K21" s="128">
        <v>44562</v>
      </c>
      <c r="L21" s="128">
        <v>44925</v>
      </c>
      <c r="M21" s="129" t="s">
        <v>168</v>
      </c>
      <c r="N21" s="129" t="s">
        <v>204</v>
      </c>
      <c r="O21" s="129">
        <v>1</v>
      </c>
      <c r="P21" s="129">
        <v>1</v>
      </c>
      <c r="Q21" s="19">
        <v>1</v>
      </c>
      <c r="R21" s="19">
        <v>1</v>
      </c>
      <c r="S21" s="160">
        <v>1</v>
      </c>
      <c r="T21" s="161" t="s">
        <v>205</v>
      </c>
      <c r="U21" s="162" t="s">
        <v>206</v>
      </c>
      <c r="V21" s="153">
        <v>1</v>
      </c>
      <c r="W21" s="161" t="s">
        <v>207</v>
      </c>
      <c r="X21" s="162" t="s">
        <v>206</v>
      </c>
      <c r="Y21" s="153">
        <v>1</v>
      </c>
      <c r="Z21" s="262" t="s">
        <v>208</v>
      </c>
      <c r="AA21" s="303" t="s">
        <v>206</v>
      </c>
      <c r="AB21" s="153"/>
      <c r="AC21" s="161" t="s">
        <v>1002</v>
      </c>
      <c r="AD21" s="262" t="s">
        <v>206</v>
      </c>
      <c r="AE21" s="95">
        <f>S21/O21</f>
        <v>1</v>
      </c>
      <c r="AF21" s="95">
        <f>V21/P21</f>
        <v>1</v>
      </c>
      <c r="AG21" s="95">
        <f>Y21/Q21</f>
        <v>1</v>
      </c>
      <c r="AH21" s="95">
        <f t="shared" si="2"/>
        <v>0.75</v>
      </c>
      <c r="AI21" s="390"/>
      <c r="AJ21" s="410"/>
    </row>
    <row r="22" spans="1:36" ht="216.75" customHeight="1" x14ac:dyDescent="0.3">
      <c r="A22" s="397" t="s">
        <v>209</v>
      </c>
      <c r="B22" s="387" t="s">
        <v>150</v>
      </c>
      <c r="C22" s="387" t="s">
        <v>44</v>
      </c>
      <c r="D22" s="379" t="s">
        <v>130</v>
      </c>
      <c r="E22" s="379" t="s">
        <v>210</v>
      </c>
      <c r="F22" s="392" t="s">
        <v>211</v>
      </c>
      <c r="G22" s="15" t="s">
        <v>212</v>
      </c>
      <c r="H22" s="122" t="s">
        <v>213</v>
      </c>
      <c r="I22" s="116">
        <v>3</v>
      </c>
      <c r="J22" s="15" t="s">
        <v>214</v>
      </c>
      <c r="K22" s="12">
        <v>44652</v>
      </c>
      <c r="L22" s="12">
        <v>44926</v>
      </c>
      <c r="M22" s="129" t="s">
        <v>168</v>
      </c>
      <c r="N22" s="122" t="s">
        <v>169</v>
      </c>
      <c r="O22" s="116"/>
      <c r="P22" s="116">
        <v>1</v>
      </c>
      <c r="Q22" s="116">
        <v>1</v>
      </c>
      <c r="R22" s="116">
        <v>1</v>
      </c>
      <c r="S22" s="116">
        <v>1</v>
      </c>
      <c r="T22" s="113" t="s">
        <v>215</v>
      </c>
      <c r="U22" s="163" t="s">
        <v>216</v>
      </c>
      <c r="V22" s="112">
        <v>1</v>
      </c>
      <c r="W22" s="113" t="s">
        <v>217</v>
      </c>
      <c r="X22" s="130" t="s">
        <v>218</v>
      </c>
      <c r="Y22" s="112">
        <v>1</v>
      </c>
      <c r="Z22" s="113" t="s">
        <v>219</v>
      </c>
      <c r="AA22" s="163" t="s">
        <v>220</v>
      </c>
      <c r="AB22" s="112"/>
      <c r="AC22" s="112"/>
      <c r="AD22" s="112"/>
      <c r="AE22" s="288" t="str">
        <f>IFERROR(U22/O22,"No programado para el trimestre")</f>
        <v>No programado para el trimestre</v>
      </c>
      <c r="AF22" s="288">
        <f>V22/P22</f>
        <v>1</v>
      </c>
      <c r="AG22" s="95">
        <f>Y22/Q22</f>
        <v>1</v>
      </c>
      <c r="AH22" s="95">
        <f t="shared" si="2"/>
        <v>1</v>
      </c>
      <c r="AI22" s="390"/>
      <c r="AJ22" s="410"/>
    </row>
    <row r="23" spans="1:36" ht="94.5" x14ac:dyDescent="0.3">
      <c r="A23" s="397"/>
      <c r="B23" s="387"/>
      <c r="C23" s="387"/>
      <c r="D23" s="381"/>
      <c r="E23" s="381"/>
      <c r="F23" s="398"/>
      <c r="G23" s="15" t="s">
        <v>221</v>
      </c>
      <c r="H23" s="122" t="s">
        <v>73</v>
      </c>
      <c r="I23" s="116">
        <v>1</v>
      </c>
      <c r="J23" s="15" t="s">
        <v>222</v>
      </c>
      <c r="K23" s="12">
        <v>44652</v>
      </c>
      <c r="L23" s="12">
        <v>44742</v>
      </c>
      <c r="M23" s="129" t="s">
        <v>168</v>
      </c>
      <c r="N23" s="122" t="s">
        <v>169</v>
      </c>
      <c r="O23" s="164"/>
      <c r="P23" s="116">
        <v>1</v>
      </c>
      <c r="Q23" s="164"/>
      <c r="R23" s="164"/>
      <c r="S23" s="134"/>
      <c r="T23" s="113" t="s">
        <v>223</v>
      </c>
      <c r="U23" s="150"/>
      <c r="V23" s="134"/>
      <c r="W23" s="113" t="s">
        <v>224</v>
      </c>
      <c r="X23" s="163" t="s">
        <v>225</v>
      </c>
      <c r="Y23" s="253"/>
      <c r="Z23" s="253" t="s">
        <v>226</v>
      </c>
      <c r="AA23" s="301"/>
      <c r="AB23" s="314"/>
      <c r="AC23" s="140" t="s">
        <v>1024</v>
      </c>
      <c r="AD23" s="262" t="s">
        <v>1023</v>
      </c>
      <c r="AE23" s="291" t="str">
        <f>IFERROR(U23/O23,"No programado para el trimestre")</f>
        <v>No programado para el trimestre</v>
      </c>
      <c r="AF23" s="291">
        <f>V23/P23</f>
        <v>0</v>
      </c>
      <c r="AG23" s="292" t="str">
        <f>IFERROR(W23/Q23,"No programado para el trimestre")</f>
        <v>No programado para el trimestre</v>
      </c>
      <c r="AH23" s="95">
        <f t="shared" si="2"/>
        <v>0</v>
      </c>
      <c r="AI23" s="391"/>
      <c r="AJ23" s="410"/>
    </row>
    <row r="24" spans="1:36" ht="181.5" x14ac:dyDescent="0.3">
      <c r="A24" s="382" t="s">
        <v>227</v>
      </c>
      <c r="B24" s="382" t="s">
        <v>43</v>
      </c>
      <c r="C24" s="382" t="s">
        <v>228</v>
      </c>
      <c r="D24" s="379" t="s">
        <v>130</v>
      </c>
      <c r="E24" s="379" t="s">
        <v>229</v>
      </c>
      <c r="F24" s="385" t="s">
        <v>230</v>
      </c>
      <c r="G24" s="165" t="s">
        <v>231</v>
      </c>
      <c r="H24" s="166" t="s">
        <v>232</v>
      </c>
      <c r="I24" s="129">
        <v>96</v>
      </c>
      <c r="J24" s="16" t="s">
        <v>233</v>
      </c>
      <c r="K24" s="128">
        <v>44564</v>
      </c>
      <c r="L24" s="128">
        <v>44742</v>
      </c>
      <c r="M24" s="129" t="s">
        <v>234</v>
      </c>
      <c r="N24" s="129" t="s">
        <v>235</v>
      </c>
      <c r="O24" s="122">
        <v>30</v>
      </c>
      <c r="P24" s="116">
        <v>66</v>
      </c>
      <c r="Q24" s="116"/>
      <c r="R24" s="116"/>
      <c r="S24" s="114">
        <v>94</v>
      </c>
      <c r="T24" s="113" t="s">
        <v>236</v>
      </c>
      <c r="U24" s="163" t="s">
        <v>237</v>
      </c>
      <c r="V24" s="114">
        <v>2</v>
      </c>
      <c r="W24" s="113" t="s">
        <v>238</v>
      </c>
      <c r="X24" s="112" t="s">
        <v>237</v>
      </c>
      <c r="Y24" s="112"/>
      <c r="Z24" s="113" t="s">
        <v>239</v>
      </c>
      <c r="AA24" s="163" t="s">
        <v>240</v>
      </c>
      <c r="AB24" s="112"/>
      <c r="AC24" s="113" t="s">
        <v>241</v>
      </c>
      <c r="AD24" s="112" t="s">
        <v>240</v>
      </c>
      <c r="AE24" s="288">
        <f>S24/O24</f>
        <v>3.1333333333333333</v>
      </c>
      <c r="AF24" s="288">
        <f>V24/P24</f>
        <v>3.0303030303030304E-2</v>
      </c>
      <c r="AG24" s="290" t="s">
        <v>242</v>
      </c>
      <c r="AH24" s="95">
        <f t="shared" si="2"/>
        <v>1</v>
      </c>
      <c r="AI24" s="389">
        <f>SUM(AH24:AH28)/5</f>
        <v>0.85</v>
      </c>
      <c r="AJ24" s="410"/>
    </row>
    <row r="25" spans="1:36" ht="157.5" customHeight="1" x14ac:dyDescent="0.3">
      <c r="A25" s="383"/>
      <c r="B25" s="399"/>
      <c r="C25" s="383"/>
      <c r="D25" s="380"/>
      <c r="E25" s="380"/>
      <c r="F25" s="386"/>
      <c r="G25" s="165" t="s">
        <v>243</v>
      </c>
      <c r="H25" s="122" t="s">
        <v>244</v>
      </c>
      <c r="I25" s="167">
        <v>1</v>
      </c>
      <c r="J25" s="16" t="s">
        <v>245</v>
      </c>
      <c r="K25" s="128">
        <v>44564</v>
      </c>
      <c r="L25" s="168">
        <v>44834</v>
      </c>
      <c r="M25" s="129" t="s">
        <v>234</v>
      </c>
      <c r="N25" s="129" t="s">
        <v>235</v>
      </c>
      <c r="O25" s="116"/>
      <c r="P25" s="116"/>
      <c r="Q25" s="116">
        <v>1</v>
      </c>
      <c r="R25" s="116"/>
      <c r="S25" s="134"/>
      <c r="T25" s="142" t="s">
        <v>246</v>
      </c>
      <c r="U25" s="150"/>
      <c r="V25" s="134"/>
      <c r="W25" s="113" t="s">
        <v>247</v>
      </c>
      <c r="X25" s="134"/>
      <c r="Y25" s="114">
        <v>1</v>
      </c>
      <c r="Z25" s="113" t="s">
        <v>248</v>
      </c>
      <c r="AA25" s="163" t="s">
        <v>249</v>
      </c>
      <c r="AB25" s="314"/>
      <c r="AC25" s="113" t="s">
        <v>250</v>
      </c>
      <c r="AD25" s="140" t="s">
        <v>249</v>
      </c>
      <c r="AE25" s="288" t="str">
        <f>IFERROR(U25/O25,"No programado para el trimestre")</f>
        <v>No programado para el trimestre</v>
      </c>
      <c r="AF25" s="288" t="str">
        <f>IFERROR(V25/P25,"No programado para el trimestre")</f>
        <v>No programado para el trimestre</v>
      </c>
      <c r="AG25" s="95">
        <f>Y25/Q25</f>
        <v>1</v>
      </c>
      <c r="AH25" s="95">
        <f t="shared" si="2"/>
        <v>1</v>
      </c>
      <c r="AI25" s="390"/>
      <c r="AJ25" s="410"/>
    </row>
    <row r="26" spans="1:36" ht="82.5" x14ac:dyDescent="0.3">
      <c r="A26" s="383"/>
      <c r="B26" s="399"/>
      <c r="C26" s="384"/>
      <c r="D26" s="380"/>
      <c r="E26" s="380"/>
      <c r="F26" s="400"/>
      <c r="G26" s="16" t="s">
        <v>251</v>
      </c>
      <c r="H26" s="122" t="s">
        <v>252</v>
      </c>
      <c r="I26" s="147">
        <v>1</v>
      </c>
      <c r="J26" s="169" t="s">
        <v>253</v>
      </c>
      <c r="K26" s="128">
        <v>44621</v>
      </c>
      <c r="L26" s="128">
        <v>44926</v>
      </c>
      <c r="M26" s="129" t="s">
        <v>234</v>
      </c>
      <c r="N26" s="129" t="s">
        <v>235</v>
      </c>
      <c r="O26" s="147">
        <v>1</v>
      </c>
      <c r="P26" s="147">
        <v>1</v>
      </c>
      <c r="Q26" s="147">
        <v>1</v>
      </c>
      <c r="R26" s="147">
        <v>1</v>
      </c>
      <c r="S26" s="143">
        <v>1</v>
      </c>
      <c r="T26" s="113" t="s">
        <v>254</v>
      </c>
      <c r="U26" s="163" t="s">
        <v>255</v>
      </c>
      <c r="V26" s="136">
        <v>1</v>
      </c>
      <c r="W26" s="113" t="s">
        <v>256</v>
      </c>
      <c r="X26" s="112" t="s">
        <v>255</v>
      </c>
      <c r="Y26" s="136">
        <v>1</v>
      </c>
      <c r="Z26" s="113" t="s">
        <v>257</v>
      </c>
      <c r="AA26" s="163" t="s">
        <v>255</v>
      </c>
      <c r="AB26" s="136">
        <v>1</v>
      </c>
      <c r="AC26" s="113" t="s">
        <v>1003</v>
      </c>
      <c r="AD26" s="112" t="s">
        <v>255</v>
      </c>
      <c r="AE26" s="95">
        <f>S26/O26</f>
        <v>1</v>
      </c>
      <c r="AF26" s="95">
        <f>V26/P26</f>
        <v>1</v>
      </c>
      <c r="AG26" s="95">
        <f>Y26/Q26</f>
        <v>1</v>
      </c>
      <c r="AH26" s="95">
        <v>0.75</v>
      </c>
      <c r="AI26" s="390"/>
      <c r="AJ26" s="410"/>
    </row>
    <row r="27" spans="1:36" ht="252" x14ac:dyDescent="0.3">
      <c r="A27" s="383"/>
      <c r="B27" s="399"/>
      <c r="C27" s="382" t="s">
        <v>70</v>
      </c>
      <c r="D27" s="380"/>
      <c r="E27" s="380"/>
      <c r="F27" s="385" t="s">
        <v>259</v>
      </c>
      <c r="G27" s="62" t="s">
        <v>260</v>
      </c>
      <c r="H27" s="129" t="s">
        <v>261</v>
      </c>
      <c r="I27" s="170">
        <v>4</v>
      </c>
      <c r="J27" s="120" t="s">
        <v>262</v>
      </c>
      <c r="K27" s="128">
        <v>44564</v>
      </c>
      <c r="L27" s="128">
        <v>44925</v>
      </c>
      <c r="M27" s="129" t="s">
        <v>234</v>
      </c>
      <c r="N27" s="118" t="s">
        <v>263</v>
      </c>
      <c r="O27" s="116">
        <v>1</v>
      </c>
      <c r="P27" s="116">
        <v>1</v>
      </c>
      <c r="Q27" s="116">
        <v>1</v>
      </c>
      <c r="R27" s="116">
        <v>1</v>
      </c>
      <c r="S27" s="114">
        <v>1</v>
      </c>
      <c r="T27" s="113" t="s">
        <v>264</v>
      </c>
      <c r="U27" s="130" t="s">
        <v>265</v>
      </c>
      <c r="V27" s="114">
        <v>1</v>
      </c>
      <c r="W27" s="239" t="s">
        <v>266</v>
      </c>
      <c r="X27" s="239" t="s">
        <v>267</v>
      </c>
      <c r="Y27" s="245">
        <v>1</v>
      </c>
      <c r="Z27" s="253" t="s">
        <v>268</v>
      </c>
      <c r="AA27" s="304" t="s">
        <v>269</v>
      </c>
      <c r="AB27" s="112">
        <v>1</v>
      </c>
      <c r="AC27" s="113" t="s">
        <v>270</v>
      </c>
      <c r="AD27" s="322" t="s">
        <v>271</v>
      </c>
      <c r="AE27" s="95">
        <f>S27/O27</f>
        <v>1</v>
      </c>
      <c r="AF27" s="95">
        <f>V27/P27</f>
        <v>1</v>
      </c>
      <c r="AG27" s="95">
        <f>Y27/Q27</f>
        <v>1</v>
      </c>
      <c r="AH27" s="95">
        <f t="shared" ref="AH27:AH49" si="3">(S27+V27+Y27)/I27</f>
        <v>0.75</v>
      </c>
      <c r="AI27" s="390"/>
      <c r="AJ27" s="410"/>
    </row>
    <row r="28" spans="1:36" ht="117" customHeight="1" x14ac:dyDescent="0.3">
      <c r="A28" s="384"/>
      <c r="B28" s="395"/>
      <c r="C28" s="384"/>
      <c r="D28" s="381"/>
      <c r="E28" s="381"/>
      <c r="F28" s="400"/>
      <c r="G28" s="171" t="s">
        <v>272</v>
      </c>
      <c r="H28" s="122" t="s">
        <v>273</v>
      </c>
      <c r="I28" s="116">
        <v>4</v>
      </c>
      <c r="J28" s="62" t="s">
        <v>274</v>
      </c>
      <c r="K28" s="128">
        <v>44578</v>
      </c>
      <c r="L28" s="128">
        <v>44925</v>
      </c>
      <c r="M28" s="129" t="s">
        <v>234</v>
      </c>
      <c r="N28" s="122" t="s">
        <v>275</v>
      </c>
      <c r="O28" s="116">
        <v>1</v>
      </c>
      <c r="P28" s="116">
        <v>1</v>
      </c>
      <c r="Q28" s="116">
        <v>1</v>
      </c>
      <c r="R28" s="116">
        <v>1</v>
      </c>
      <c r="S28" s="114">
        <v>1</v>
      </c>
      <c r="T28" s="113" t="s">
        <v>276</v>
      </c>
      <c r="U28" s="139" t="s">
        <v>277</v>
      </c>
      <c r="V28" s="112">
        <v>1</v>
      </c>
      <c r="W28" s="113" t="s">
        <v>278</v>
      </c>
      <c r="X28" s="243" t="s">
        <v>277</v>
      </c>
      <c r="Y28" s="245">
        <v>1</v>
      </c>
      <c r="Z28" s="253" t="s">
        <v>279</v>
      </c>
      <c r="AA28" s="304" t="s">
        <v>277</v>
      </c>
      <c r="AB28" s="112">
        <v>1</v>
      </c>
      <c r="AC28" s="253" t="s">
        <v>280</v>
      </c>
      <c r="AD28" s="245" t="s">
        <v>281</v>
      </c>
      <c r="AE28" s="140" t="s">
        <v>281</v>
      </c>
      <c r="AF28" s="95">
        <f>V28/P28</f>
        <v>1</v>
      </c>
      <c r="AG28" s="95">
        <f>Y28/Q28</f>
        <v>1</v>
      </c>
      <c r="AH28" s="95">
        <f t="shared" si="3"/>
        <v>0.75</v>
      </c>
      <c r="AI28" s="391"/>
      <c r="AJ28" s="410"/>
    </row>
    <row r="29" spans="1:36" ht="321" customHeight="1" x14ac:dyDescent="0.3">
      <c r="A29" s="379" t="s">
        <v>282</v>
      </c>
      <c r="B29" s="382" t="s">
        <v>43</v>
      </c>
      <c r="C29" s="382" t="s">
        <v>283</v>
      </c>
      <c r="D29" s="379" t="s">
        <v>130</v>
      </c>
      <c r="E29" s="397">
        <v>0</v>
      </c>
      <c r="F29" s="392" t="s">
        <v>284</v>
      </c>
      <c r="G29" s="120" t="s">
        <v>285</v>
      </c>
      <c r="H29" s="118" t="s">
        <v>286</v>
      </c>
      <c r="I29" s="172">
        <v>10</v>
      </c>
      <c r="J29" s="118" t="s">
        <v>287</v>
      </c>
      <c r="K29" s="173">
        <v>44562</v>
      </c>
      <c r="L29" s="173">
        <v>44926</v>
      </c>
      <c r="M29" s="118" t="s">
        <v>288</v>
      </c>
      <c r="N29" s="170" t="s">
        <v>289</v>
      </c>
      <c r="O29" s="174">
        <v>1</v>
      </c>
      <c r="P29" s="174">
        <v>4</v>
      </c>
      <c r="Q29" s="174">
        <v>2</v>
      </c>
      <c r="R29" s="118">
        <v>3</v>
      </c>
      <c r="S29" s="175">
        <v>1</v>
      </c>
      <c r="T29" s="176" t="s">
        <v>290</v>
      </c>
      <c r="U29" s="175" t="s">
        <v>291</v>
      </c>
      <c r="V29" s="175">
        <v>4</v>
      </c>
      <c r="W29" s="155" t="s">
        <v>292</v>
      </c>
      <c r="X29" s="154" t="s">
        <v>293</v>
      </c>
      <c r="Y29" s="277">
        <v>2</v>
      </c>
      <c r="Z29" s="245" t="s">
        <v>294</v>
      </c>
      <c r="AA29" s="304" t="s">
        <v>295</v>
      </c>
      <c r="AB29" s="270">
        <v>3</v>
      </c>
      <c r="AC29" s="245" t="s">
        <v>991</v>
      </c>
      <c r="AD29" s="245" t="s">
        <v>296</v>
      </c>
      <c r="AE29" s="99">
        <f>S29/O29</f>
        <v>1</v>
      </c>
      <c r="AF29" s="99">
        <f>V29/P29</f>
        <v>1</v>
      </c>
      <c r="AG29" s="95">
        <f>Y29/Q29</f>
        <v>1</v>
      </c>
      <c r="AH29" s="95">
        <f t="shared" si="3"/>
        <v>0.7</v>
      </c>
      <c r="AI29" s="389">
        <f>SUM(AH29:AH38)/10</f>
        <v>0.745</v>
      </c>
      <c r="AJ29" s="410"/>
    </row>
    <row r="30" spans="1:36" ht="213" customHeight="1" x14ac:dyDescent="0.3">
      <c r="A30" s="380"/>
      <c r="B30" s="399"/>
      <c r="C30" s="383"/>
      <c r="D30" s="380"/>
      <c r="E30" s="369"/>
      <c r="F30" s="394"/>
      <c r="G30" s="16" t="s">
        <v>297</v>
      </c>
      <c r="H30" s="122" t="s">
        <v>298</v>
      </c>
      <c r="I30" s="147">
        <v>1</v>
      </c>
      <c r="J30" s="122" t="s">
        <v>299</v>
      </c>
      <c r="K30" s="173">
        <v>44562</v>
      </c>
      <c r="L30" s="173">
        <v>44926</v>
      </c>
      <c r="M30" s="118" t="s">
        <v>288</v>
      </c>
      <c r="N30" s="118" t="s">
        <v>300</v>
      </c>
      <c r="O30" s="124"/>
      <c r="P30" s="18">
        <v>0.5</v>
      </c>
      <c r="Q30" s="124"/>
      <c r="R30" s="18">
        <v>0.5</v>
      </c>
      <c r="S30" s="177">
        <v>0.25</v>
      </c>
      <c r="T30" s="176" t="s">
        <v>301</v>
      </c>
      <c r="U30" s="100" t="s">
        <v>302</v>
      </c>
      <c r="V30" s="177">
        <v>0.5</v>
      </c>
      <c r="W30" s="101" t="s">
        <v>303</v>
      </c>
      <c r="X30" s="113" t="s">
        <v>304</v>
      </c>
      <c r="Y30" s="250"/>
      <c r="Z30" s="248" t="s">
        <v>305</v>
      </c>
      <c r="AA30" s="305"/>
      <c r="AB30" s="177">
        <v>0.25</v>
      </c>
      <c r="AC30" s="248" t="s">
        <v>1004</v>
      </c>
      <c r="AD30" s="248" t="s">
        <v>306</v>
      </c>
      <c r="AE30" s="95">
        <v>1</v>
      </c>
      <c r="AF30" s="95">
        <v>1</v>
      </c>
      <c r="AG30" s="290" t="str">
        <f>IFERROR(W30/Q30,"No programado para el trimestre")</f>
        <v>No programado para el trimestre</v>
      </c>
      <c r="AH30" s="95">
        <f t="shared" si="3"/>
        <v>0.75</v>
      </c>
      <c r="AI30" s="390"/>
      <c r="AJ30" s="410"/>
    </row>
    <row r="31" spans="1:36" ht="165" x14ac:dyDescent="0.3">
      <c r="A31" s="380"/>
      <c r="B31" s="399"/>
      <c r="C31" s="383"/>
      <c r="D31" s="380"/>
      <c r="E31" s="369"/>
      <c r="F31" s="404" t="s">
        <v>307</v>
      </c>
      <c r="G31" s="165" t="s">
        <v>308</v>
      </c>
      <c r="H31" s="122" t="s">
        <v>309</v>
      </c>
      <c r="I31" s="147">
        <v>1</v>
      </c>
      <c r="J31" s="122" t="s">
        <v>310</v>
      </c>
      <c r="K31" s="12">
        <v>44562</v>
      </c>
      <c r="L31" s="12">
        <v>44926</v>
      </c>
      <c r="M31" s="122" t="s">
        <v>288</v>
      </c>
      <c r="N31" s="122" t="s">
        <v>311</v>
      </c>
      <c r="O31" s="147">
        <v>0.25</v>
      </c>
      <c r="P31" s="147">
        <v>0.25</v>
      </c>
      <c r="Q31" s="147">
        <v>0.25</v>
      </c>
      <c r="R31" s="147">
        <v>0.25</v>
      </c>
      <c r="S31" s="143">
        <v>0.25</v>
      </c>
      <c r="T31" s="113" t="s">
        <v>312</v>
      </c>
      <c r="U31" s="102" t="s">
        <v>313</v>
      </c>
      <c r="V31" s="103">
        <v>0.25</v>
      </c>
      <c r="W31" s="104" t="s">
        <v>314</v>
      </c>
      <c r="X31" s="154" t="s">
        <v>315</v>
      </c>
      <c r="Y31" s="247">
        <v>0.25</v>
      </c>
      <c r="Z31" s="248" t="s">
        <v>316</v>
      </c>
      <c r="AA31" s="306" t="s">
        <v>317</v>
      </c>
      <c r="AB31" s="177">
        <v>0.25</v>
      </c>
      <c r="AC31" s="323" t="s">
        <v>1005</v>
      </c>
      <c r="AD31" s="248" t="s">
        <v>318</v>
      </c>
      <c r="AE31" s="95">
        <f>S31/O31</f>
        <v>1</v>
      </c>
      <c r="AF31" s="95">
        <f>V31/P31</f>
        <v>1</v>
      </c>
      <c r="AG31" s="95">
        <f>Y31/Q31</f>
        <v>1</v>
      </c>
      <c r="AH31" s="95">
        <f t="shared" si="3"/>
        <v>0.75</v>
      </c>
      <c r="AI31" s="390"/>
      <c r="AJ31" s="410"/>
    </row>
    <row r="32" spans="1:36" ht="165" x14ac:dyDescent="0.3">
      <c r="A32" s="380"/>
      <c r="B32" s="399"/>
      <c r="C32" s="383"/>
      <c r="D32" s="380"/>
      <c r="E32" s="369"/>
      <c r="F32" s="404"/>
      <c r="G32" s="15" t="s">
        <v>319</v>
      </c>
      <c r="H32" s="122" t="s">
        <v>320</v>
      </c>
      <c r="I32" s="147">
        <v>1</v>
      </c>
      <c r="J32" s="122" t="s">
        <v>321</v>
      </c>
      <c r="K32" s="12">
        <v>44562</v>
      </c>
      <c r="L32" s="12">
        <v>44926</v>
      </c>
      <c r="M32" s="122" t="s">
        <v>288</v>
      </c>
      <c r="N32" s="122" t="s">
        <v>322</v>
      </c>
      <c r="O32" s="147">
        <v>0.25</v>
      </c>
      <c r="P32" s="147">
        <v>0.25</v>
      </c>
      <c r="Q32" s="147">
        <v>0.25</v>
      </c>
      <c r="R32" s="147">
        <v>0.25</v>
      </c>
      <c r="S32" s="143">
        <v>0.25</v>
      </c>
      <c r="T32" s="113" t="s">
        <v>323</v>
      </c>
      <c r="U32" s="163" t="s">
        <v>324</v>
      </c>
      <c r="V32" s="136">
        <v>0.25</v>
      </c>
      <c r="W32" s="113" t="s">
        <v>325</v>
      </c>
      <c r="X32" s="244" t="s">
        <v>326</v>
      </c>
      <c r="Y32" s="249">
        <v>0.25</v>
      </c>
      <c r="Z32" s="245" t="s">
        <v>327</v>
      </c>
      <c r="AA32" s="304" t="s">
        <v>328</v>
      </c>
      <c r="AB32" s="177">
        <v>0.25</v>
      </c>
      <c r="AC32" s="253" t="s">
        <v>1006</v>
      </c>
      <c r="AD32" s="245" t="s">
        <v>1007</v>
      </c>
      <c r="AE32" s="95">
        <f>S32/O32</f>
        <v>1</v>
      </c>
      <c r="AF32" s="95">
        <f>V32/P32</f>
        <v>1</v>
      </c>
      <c r="AG32" s="95">
        <f>Y32/Q32</f>
        <v>1</v>
      </c>
      <c r="AH32" s="95">
        <f t="shared" si="3"/>
        <v>0.75</v>
      </c>
      <c r="AI32" s="390"/>
      <c r="AJ32" s="410"/>
    </row>
    <row r="33" spans="1:37" ht="346.5" x14ac:dyDescent="0.3">
      <c r="A33" s="380"/>
      <c r="B33" s="399"/>
      <c r="C33" s="383"/>
      <c r="D33" s="380"/>
      <c r="E33" s="369"/>
      <c r="F33" s="404"/>
      <c r="G33" s="15" t="s">
        <v>329</v>
      </c>
      <c r="H33" s="122" t="s">
        <v>330</v>
      </c>
      <c r="I33" s="147">
        <v>1</v>
      </c>
      <c r="J33" s="122" t="s">
        <v>331</v>
      </c>
      <c r="K33" s="12">
        <v>44572</v>
      </c>
      <c r="L33" s="12">
        <v>44620</v>
      </c>
      <c r="M33" s="122" t="s">
        <v>288</v>
      </c>
      <c r="N33" s="122" t="s">
        <v>332</v>
      </c>
      <c r="O33" s="147">
        <v>0.25</v>
      </c>
      <c r="P33" s="147">
        <v>0.25</v>
      </c>
      <c r="Q33" s="147">
        <v>0.25</v>
      </c>
      <c r="R33" s="147">
        <v>0.25</v>
      </c>
      <c r="S33" s="136">
        <v>0.25</v>
      </c>
      <c r="T33" s="113" t="s">
        <v>333</v>
      </c>
      <c r="U33" s="163" t="s">
        <v>334</v>
      </c>
      <c r="V33" s="136">
        <v>0.25</v>
      </c>
      <c r="W33" s="113" t="s">
        <v>335</v>
      </c>
      <c r="X33" s="154" t="s">
        <v>336</v>
      </c>
      <c r="Y33" s="249">
        <v>0.25</v>
      </c>
      <c r="Z33" s="280" t="s">
        <v>337</v>
      </c>
      <c r="AA33" s="304" t="s">
        <v>338</v>
      </c>
      <c r="AB33" s="249">
        <v>0.25</v>
      </c>
      <c r="AC33" s="323" t="s">
        <v>1008</v>
      </c>
      <c r="AD33" s="245" t="s">
        <v>339</v>
      </c>
      <c r="AE33" s="95">
        <f>S33/O33</f>
        <v>1</v>
      </c>
      <c r="AF33" s="95">
        <f>V33/P33</f>
        <v>1</v>
      </c>
      <c r="AG33" s="95">
        <f>Y33/Q33</f>
        <v>1</v>
      </c>
      <c r="AH33" s="95">
        <f t="shared" si="3"/>
        <v>0.75</v>
      </c>
      <c r="AI33" s="390"/>
      <c r="AJ33" s="410"/>
      <c r="AK33" s="279"/>
    </row>
    <row r="34" spans="1:37" ht="271.5" customHeight="1" x14ac:dyDescent="0.3">
      <c r="A34" s="380"/>
      <c r="B34" s="399"/>
      <c r="C34" s="383"/>
      <c r="D34" s="380"/>
      <c r="E34" s="369"/>
      <c r="F34" s="404"/>
      <c r="G34" s="15" t="s">
        <v>340</v>
      </c>
      <c r="H34" s="122" t="s">
        <v>341</v>
      </c>
      <c r="I34" s="116">
        <v>4</v>
      </c>
      <c r="J34" s="122" t="s">
        <v>342</v>
      </c>
      <c r="K34" s="12">
        <v>44562</v>
      </c>
      <c r="L34" s="12">
        <v>44926</v>
      </c>
      <c r="M34" s="122" t="s">
        <v>288</v>
      </c>
      <c r="N34" s="116" t="s">
        <v>311</v>
      </c>
      <c r="O34" s="116">
        <v>1</v>
      </c>
      <c r="P34" s="116">
        <v>1</v>
      </c>
      <c r="Q34" s="116">
        <v>1</v>
      </c>
      <c r="R34" s="116">
        <v>1</v>
      </c>
      <c r="S34" s="114">
        <v>1</v>
      </c>
      <c r="T34" s="113" t="s">
        <v>343</v>
      </c>
      <c r="U34" s="163" t="s">
        <v>344</v>
      </c>
      <c r="V34" s="179">
        <v>1</v>
      </c>
      <c r="W34" s="113" t="s">
        <v>345</v>
      </c>
      <c r="X34" s="154" t="s">
        <v>346</v>
      </c>
      <c r="Y34" s="245">
        <v>1</v>
      </c>
      <c r="Z34" s="245" t="s">
        <v>347</v>
      </c>
      <c r="AA34" s="163" t="s">
        <v>348</v>
      </c>
      <c r="AB34" s="245">
        <v>1</v>
      </c>
      <c r="AC34" s="323" t="s">
        <v>349</v>
      </c>
      <c r="AD34" s="245" t="s">
        <v>350</v>
      </c>
      <c r="AE34" s="95">
        <f>S34/O34</f>
        <v>1</v>
      </c>
      <c r="AF34" s="95">
        <f>V34/P34</f>
        <v>1</v>
      </c>
      <c r="AG34" s="95">
        <f>Y34/Q34</f>
        <v>1</v>
      </c>
      <c r="AH34" s="95">
        <f t="shared" si="3"/>
        <v>0.75</v>
      </c>
      <c r="AI34" s="390"/>
      <c r="AJ34" s="410"/>
    </row>
    <row r="35" spans="1:37" ht="229.5" customHeight="1" x14ac:dyDescent="0.3">
      <c r="A35" s="380"/>
      <c r="B35" s="399"/>
      <c r="C35" s="383"/>
      <c r="D35" s="380"/>
      <c r="E35" s="369"/>
      <c r="F35" s="404" t="s">
        <v>351</v>
      </c>
      <c r="G35" s="180" t="s">
        <v>352</v>
      </c>
      <c r="H35" s="118" t="s">
        <v>353</v>
      </c>
      <c r="I35" s="181">
        <v>1</v>
      </c>
      <c r="J35" s="118" t="s">
        <v>354</v>
      </c>
      <c r="K35" s="173">
        <v>44562</v>
      </c>
      <c r="L35" s="173">
        <v>44926</v>
      </c>
      <c r="M35" s="118" t="s">
        <v>288</v>
      </c>
      <c r="N35" s="118" t="s">
        <v>355</v>
      </c>
      <c r="O35" s="124"/>
      <c r="P35" s="18">
        <v>0.5</v>
      </c>
      <c r="Q35" s="124"/>
      <c r="R35" s="18">
        <v>0.5</v>
      </c>
      <c r="S35" s="182"/>
      <c r="T35" s="155" t="s">
        <v>356</v>
      </c>
      <c r="U35" s="182"/>
      <c r="V35" s="177">
        <v>0.5</v>
      </c>
      <c r="W35" s="155" t="s">
        <v>357</v>
      </c>
      <c r="X35" s="154" t="s">
        <v>358</v>
      </c>
      <c r="Y35" s="251"/>
      <c r="Z35" s="248" t="s">
        <v>305</v>
      </c>
      <c r="AA35" s="307"/>
      <c r="AB35" s="317">
        <v>0.5</v>
      </c>
      <c r="AC35" s="323" t="s">
        <v>1009</v>
      </c>
      <c r="AD35" s="323" t="s">
        <v>359</v>
      </c>
      <c r="AE35" s="289" t="s">
        <v>360</v>
      </c>
      <c r="AF35" s="289">
        <v>1</v>
      </c>
      <c r="AG35" s="290" t="str">
        <f>IFERROR(W35/Q35,"No programado para el trimestre")</f>
        <v>No programado para el trimestre</v>
      </c>
      <c r="AH35" s="95">
        <f t="shared" si="3"/>
        <v>0.5</v>
      </c>
      <c r="AI35" s="390"/>
      <c r="AJ35" s="410"/>
    </row>
    <row r="36" spans="1:37" ht="214.5" customHeight="1" x14ac:dyDescent="0.3">
      <c r="A36" s="380"/>
      <c r="B36" s="399"/>
      <c r="C36" s="383"/>
      <c r="D36" s="380"/>
      <c r="E36" s="369"/>
      <c r="F36" s="404"/>
      <c r="G36" s="15" t="s">
        <v>361</v>
      </c>
      <c r="H36" s="122" t="s">
        <v>362</v>
      </c>
      <c r="I36" s="116">
        <v>4</v>
      </c>
      <c r="J36" s="122" t="s">
        <v>363</v>
      </c>
      <c r="K36" s="12">
        <v>44562</v>
      </c>
      <c r="L36" s="12">
        <v>44926</v>
      </c>
      <c r="M36" s="122" t="s">
        <v>288</v>
      </c>
      <c r="N36" s="122" t="s">
        <v>364</v>
      </c>
      <c r="O36" s="116">
        <v>1</v>
      </c>
      <c r="P36" s="122">
        <v>1</v>
      </c>
      <c r="Q36" s="116">
        <v>1</v>
      </c>
      <c r="R36" s="122">
        <v>1</v>
      </c>
      <c r="S36" s="112">
        <v>1</v>
      </c>
      <c r="T36" s="113" t="s">
        <v>365</v>
      </c>
      <c r="U36" s="102" t="s">
        <v>366</v>
      </c>
      <c r="V36" s="106">
        <v>1</v>
      </c>
      <c r="W36" s="104" t="s">
        <v>367</v>
      </c>
      <c r="X36" s="154" t="s">
        <v>368</v>
      </c>
      <c r="Y36" s="248">
        <v>1</v>
      </c>
      <c r="Z36" s="248" t="s">
        <v>369</v>
      </c>
      <c r="AA36" s="107" t="s">
        <v>370</v>
      </c>
      <c r="AB36" s="318"/>
      <c r="AC36" s="323" t="s">
        <v>1010</v>
      </c>
      <c r="AD36" s="323" t="s">
        <v>371</v>
      </c>
      <c r="AE36" s="95">
        <f>S36/O36</f>
        <v>1</v>
      </c>
      <c r="AF36" s="95">
        <f t="shared" ref="AF36:AF42" si="4">V36/P36</f>
        <v>1</v>
      </c>
      <c r="AG36" s="95">
        <f>Y36/Q36</f>
        <v>1</v>
      </c>
      <c r="AH36" s="95">
        <f t="shared" si="3"/>
        <v>0.75</v>
      </c>
      <c r="AI36" s="390"/>
      <c r="AJ36" s="410"/>
    </row>
    <row r="37" spans="1:37" ht="135" customHeight="1" x14ac:dyDescent="0.3">
      <c r="A37" s="380"/>
      <c r="B37" s="399"/>
      <c r="C37" s="383"/>
      <c r="D37" s="380"/>
      <c r="E37" s="369"/>
      <c r="F37" s="392" t="s">
        <v>47</v>
      </c>
      <c r="G37" s="15" t="s">
        <v>372</v>
      </c>
      <c r="H37" s="116" t="s">
        <v>373</v>
      </c>
      <c r="I37" s="116">
        <v>1</v>
      </c>
      <c r="J37" s="122" t="s">
        <v>374</v>
      </c>
      <c r="K37" s="12">
        <v>44627</v>
      </c>
      <c r="L37" s="12">
        <v>44676</v>
      </c>
      <c r="M37" s="122" t="s">
        <v>288</v>
      </c>
      <c r="N37" s="116" t="s">
        <v>375</v>
      </c>
      <c r="O37" s="122"/>
      <c r="P37" s="122">
        <v>1</v>
      </c>
      <c r="Q37" s="122"/>
      <c r="R37" s="122"/>
      <c r="S37" s="134"/>
      <c r="T37" s="134"/>
      <c r="U37" s="150"/>
      <c r="V37" s="112">
        <v>1</v>
      </c>
      <c r="W37" s="113" t="s">
        <v>376</v>
      </c>
      <c r="X37" s="135" t="s">
        <v>377</v>
      </c>
      <c r="Y37" s="246"/>
      <c r="Z37" s="253" t="s">
        <v>378</v>
      </c>
      <c r="AA37" s="308"/>
      <c r="AB37" s="252"/>
      <c r="AC37" s="253" t="s">
        <v>378</v>
      </c>
      <c r="AD37" s="252"/>
      <c r="AE37" s="288" t="str">
        <f>IFERROR(U37/O37,"No programado para el trimestre")</f>
        <v>No programado para el trimestre</v>
      </c>
      <c r="AF37" s="288">
        <f t="shared" si="4"/>
        <v>1</v>
      </c>
      <c r="AG37" s="290" t="s">
        <v>242</v>
      </c>
      <c r="AH37" s="95">
        <f t="shared" si="3"/>
        <v>1</v>
      </c>
      <c r="AI37" s="390"/>
      <c r="AJ37" s="410"/>
    </row>
    <row r="38" spans="1:37" ht="409.5" customHeight="1" x14ac:dyDescent="0.3">
      <c r="A38" s="381"/>
      <c r="B38" s="395"/>
      <c r="C38" s="384"/>
      <c r="D38" s="381"/>
      <c r="E38" s="369"/>
      <c r="F38" s="393"/>
      <c r="G38" s="165" t="s">
        <v>379</v>
      </c>
      <c r="H38" s="122" t="s">
        <v>380</v>
      </c>
      <c r="I38" s="147">
        <v>1</v>
      </c>
      <c r="J38" s="122" t="s">
        <v>381</v>
      </c>
      <c r="K38" s="12">
        <v>44562</v>
      </c>
      <c r="L38" s="12">
        <v>44926</v>
      </c>
      <c r="M38" s="122" t="s">
        <v>288</v>
      </c>
      <c r="N38" s="116" t="s">
        <v>382</v>
      </c>
      <c r="O38" s="147">
        <v>0.25</v>
      </c>
      <c r="P38" s="147">
        <v>0.25</v>
      </c>
      <c r="Q38" s="147">
        <v>0.25</v>
      </c>
      <c r="R38" s="147">
        <v>0.25</v>
      </c>
      <c r="S38" s="136">
        <v>0.25</v>
      </c>
      <c r="T38" s="113" t="s">
        <v>383</v>
      </c>
      <c r="U38" s="130" t="s">
        <v>384</v>
      </c>
      <c r="V38" s="136">
        <v>0.25</v>
      </c>
      <c r="W38" s="113" t="s">
        <v>385</v>
      </c>
      <c r="X38" s="113" t="s">
        <v>386</v>
      </c>
      <c r="Y38" s="249">
        <v>0.25</v>
      </c>
      <c r="Z38" s="253" t="s">
        <v>387</v>
      </c>
      <c r="AA38" s="304" t="s">
        <v>388</v>
      </c>
      <c r="AB38" s="249">
        <v>0.25</v>
      </c>
      <c r="AC38" s="271" t="s">
        <v>389</v>
      </c>
      <c r="AD38" s="253" t="s">
        <v>1011</v>
      </c>
      <c r="AE38" s="95">
        <f>S38/O38</f>
        <v>1</v>
      </c>
      <c r="AF38" s="95">
        <f t="shared" si="4"/>
        <v>1</v>
      </c>
      <c r="AG38" s="95">
        <f>Y38/Q38</f>
        <v>1</v>
      </c>
      <c r="AH38" s="95">
        <f t="shared" si="3"/>
        <v>0.75</v>
      </c>
      <c r="AI38" s="391"/>
      <c r="AJ38" s="410"/>
    </row>
    <row r="39" spans="1:37" ht="409.5" customHeight="1" x14ac:dyDescent="0.3">
      <c r="A39" s="397" t="s">
        <v>390</v>
      </c>
      <c r="B39" s="408" t="s">
        <v>43</v>
      </c>
      <c r="C39" s="397" t="s">
        <v>228</v>
      </c>
      <c r="D39" s="397" t="s">
        <v>391</v>
      </c>
      <c r="E39" s="379" t="s">
        <v>391</v>
      </c>
      <c r="F39" s="123" t="s">
        <v>392</v>
      </c>
      <c r="G39" s="15" t="s">
        <v>393</v>
      </c>
      <c r="H39" s="122" t="s">
        <v>394</v>
      </c>
      <c r="I39" s="116">
        <v>24</v>
      </c>
      <c r="J39" s="122" t="s">
        <v>395</v>
      </c>
      <c r="K39" s="12">
        <v>44593</v>
      </c>
      <c r="L39" s="12">
        <v>44895</v>
      </c>
      <c r="M39" s="122" t="s">
        <v>396</v>
      </c>
      <c r="N39" s="122" t="s">
        <v>397</v>
      </c>
      <c r="O39" s="116">
        <v>5</v>
      </c>
      <c r="P39" s="116">
        <v>7</v>
      </c>
      <c r="Q39" s="116">
        <v>7</v>
      </c>
      <c r="R39" s="116">
        <v>5</v>
      </c>
      <c r="S39" s="114">
        <v>1</v>
      </c>
      <c r="T39" s="130" t="s">
        <v>398</v>
      </c>
      <c r="U39" s="183" t="s">
        <v>399</v>
      </c>
      <c r="V39" s="153">
        <v>5</v>
      </c>
      <c r="W39" s="113" t="s">
        <v>400</v>
      </c>
      <c r="X39" s="184" t="s">
        <v>401</v>
      </c>
      <c r="Y39" s="153">
        <v>7</v>
      </c>
      <c r="Z39" s="130" t="s">
        <v>402</v>
      </c>
      <c r="AA39" s="183" t="s">
        <v>403</v>
      </c>
      <c r="AB39" s="245">
        <v>11</v>
      </c>
      <c r="AC39" s="253" t="s">
        <v>1012</v>
      </c>
      <c r="AD39" s="245" t="s">
        <v>401</v>
      </c>
      <c r="AE39" s="95">
        <f>S39/O39</f>
        <v>0.2</v>
      </c>
      <c r="AF39" s="95">
        <f t="shared" si="4"/>
        <v>0.7142857142857143</v>
      </c>
      <c r="AG39" s="95">
        <f>Y39/Q39</f>
        <v>1</v>
      </c>
      <c r="AH39" s="95">
        <f t="shared" si="3"/>
        <v>0.54166666666666663</v>
      </c>
      <c r="AI39" s="389">
        <f>SUM(AH39:AH43)/5</f>
        <v>0.67137254901960786</v>
      </c>
      <c r="AJ39" s="410"/>
    </row>
    <row r="40" spans="1:37" ht="148.5" x14ac:dyDescent="0.3">
      <c r="A40" s="397"/>
      <c r="B40" s="409"/>
      <c r="C40" s="397"/>
      <c r="D40" s="397"/>
      <c r="E40" s="380"/>
      <c r="F40" s="404" t="s">
        <v>404</v>
      </c>
      <c r="G40" s="15" t="s">
        <v>405</v>
      </c>
      <c r="H40" s="122" t="s">
        <v>406</v>
      </c>
      <c r="I40" s="122">
        <v>40</v>
      </c>
      <c r="J40" s="129" t="s">
        <v>407</v>
      </c>
      <c r="K40" s="12">
        <v>44593</v>
      </c>
      <c r="L40" s="12">
        <v>44895</v>
      </c>
      <c r="M40" s="122" t="s">
        <v>396</v>
      </c>
      <c r="N40" s="122" t="s">
        <v>408</v>
      </c>
      <c r="O40" s="116">
        <v>8</v>
      </c>
      <c r="P40" s="116">
        <v>12</v>
      </c>
      <c r="Q40" s="116">
        <v>12</v>
      </c>
      <c r="R40" s="116">
        <v>8</v>
      </c>
      <c r="S40" s="114">
        <v>11</v>
      </c>
      <c r="T40" s="113" t="s">
        <v>409</v>
      </c>
      <c r="U40" s="184" t="s">
        <v>410</v>
      </c>
      <c r="V40" s="112">
        <v>6</v>
      </c>
      <c r="W40" s="113" t="s">
        <v>411</v>
      </c>
      <c r="X40" s="163" t="s">
        <v>412</v>
      </c>
      <c r="Y40" s="112">
        <v>12</v>
      </c>
      <c r="Z40" s="130" t="s">
        <v>413</v>
      </c>
      <c r="AA40" s="309" t="s">
        <v>412</v>
      </c>
      <c r="AB40" s="112">
        <v>6</v>
      </c>
      <c r="AC40" s="130" t="s">
        <v>986</v>
      </c>
      <c r="AD40" s="113" t="s">
        <v>412</v>
      </c>
      <c r="AE40" s="95">
        <f>S40/O40</f>
        <v>1.375</v>
      </c>
      <c r="AF40" s="95">
        <f t="shared" si="4"/>
        <v>0.5</v>
      </c>
      <c r="AG40" s="95">
        <f>Y40/Q40</f>
        <v>1</v>
      </c>
      <c r="AH40" s="95">
        <f t="shared" si="3"/>
        <v>0.72499999999999998</v>
      </c>
      <c r="AI40" s="390"/>
      <c r="AJ40" s="410"/>
    </row>
    <row r="41" spans="1:37" ht="409.5" customHeight="1" x14ac:dyDescent="0.3">
      <c r="A41" s="397"/>
      <c r="B41" s="409"/>
      <c r="C41" s="397"/>
      <c r="D41" s="397"/>
      <c r="E41" s="380"/>
      <c r="F41" s="404"/>
      <c r="G41" s="15" t="s">
        <v>414</v>
      </c>
      <c r="H41" s="122" t="s">
        <v>415</v>
      </c>
      <c r="I41" s="122">
        <v>85</v>
      </c>
      <c r="J41" s="122" t="s">
        <v>416</v>
      </c>
      <c r="K41" s="12">
        <v>44621</v>
      </c>
      <c r="L41" s="12">
        <v>44895</v>
      </c>
      <c r="M41" s="122" t="s">
        <v>396</v>
      </c>
      <c r="N41" s="122" t="s">
        <v>417</v>
      </c>
      <c r="O41" s="116">
        <v>20</v>
      </c>
      <c r="P41" s="116">
        <v>25</v>
      </c>
      <c r="Q41" s="116">
        <v>25</v>
      </c>
      <c r="R41" s="116">
        <v>15</v>
      </c>
      <c r="S41" s="114">
        <v>54</v>
      </c>
      <c r="T41" s="113" t="s">
        <v>418</v>
      </c>
      <c r="U41" s="130" t="s">
        <v>419</v>
      </c>
      <c r="V41" s="112">
        <f>18+2+14</f>
        <v>34</v>
      </c>
      <c r="W41" s="113" t="s">
        <v>420</v>
      </c>
      <c r="X41" s="130" t="s">
        <v>421</v>
      </c>
      <c r="Y41" s="160">
        <f>16+10+4+3</f>
        <v>33</v>
      </c>
      <c r="Z41" s="161" t="s">
        <v>422</v>
      </c>
      <c r="AA41" s="240" t="s">
        <v>423</v>
      </c>
      <c r="AB41" s="112">
        <v>31</v>
      </c>
      <c r="AC41" s="113" t="s">
        <v>1013</v>
      </c>
      <c r="AD41" s="113" t="s">
        <v>987</v>
      </c>
      <c r="AE41" s="95">
        <f>S41/O41</f>
        <v>2.7</v>
      </c>
      <c r="AF41" s="95">
        <f t="shared" si="4"/>
        <v>1.36</v>
      </c>
      <c r="AG41" s="95">
        <f>Y41/Q41</f>
        <v>1.32</v>
      </c>
      <c r="AH41" s="274">
        <f>(S41+V41+Y41)/I41</f>
        <v>1.4235294117647059</v>
      </c>
      <c r="AI41" s="390"/>
      <c r="AJ41" s="410"/>
    </row>
    <row r="42" spans="1:37" ht="393.75" customHeight="1" x14ac:dyDescent="0.3">
      <c r="A42" s="397"/>
      <c r="B42" s="409"/>
      <c r="C42" s="397"/>
      <c r="D42" s="397"/>
      <c r="E42" s="380"/>
      <c r="F42" s="123" t="s">
        <v>424</v>
      </c>
      <c r="G42" s="15" t="s">
        <v>425</v>
      </c>
      <c r="H42" s="122" t="s">
        <v>426</v>
      </c>
      <c r="I42" s="122">
        <v>3</v>
      </c>
      <c r="J42" s="122" t="s">
        <v>427</v>
      </c>
      <c r="K42" s="12">
        <v>44713</v>
      </c>
      <c r="L42" s="12">
        <v>44926</v>
      </c>
      <c r="M42" s="122" t="s">
        <v>396</v>
      </c>
      <c r="N42" s="122" t="s">
        <v>428</v>
      </c>
      <c r="O42" s="185"/>
      <c r="P42" s="185">
        <v>1</v>
      </c>
      <c r="Q42" s="185">
        <v>1</v>
      </c>
      <c r="R42" s="185">
        <v>1</v>
      </c>
      <c r="S42" s="134"/>
      <c r="T42" s="113" t="s">
        <v>429</v>
      </c>
      <c r="U42" s="130" t="s">
        <v>430</v>
      </c>
      <c r="V42" s="113"/>
      <c r="W42" s="113" t="s">
        <v>431</v>
      </c>
      <c r="X42" s="130" t="s">
        <v>432</v>
      </c>
      <c r="Y42" s="112"/>
      <c r="Z42" s="113" t="s">
        <v>433</v>
      </c>
      <c r="AA42" s="130" t="s">
        <v>434</v>
      </c>
      <c r="AB42" s="112">
        <v>1</v>
      </c>
      <c r="AC42" s="113" t="s">
        <v>1014</v>
      </c>
      <c r="AD42" s="113" t="s">
        <v>988</v>
      </c>
      <c r="AE42" s="288" t="str">
        <f>IFERROR(U42/O42,"No programado para el trimestre")</f>
        <v>No programado para el trimestre</v>
      </c>
      <c r="AF42" s="95">
        <f t="shared" si="4"/>
        <v>0</v>
      </c>
      <c r="AG42" s="95">
        <f>Y42/Q42</f>
        <v>0</v>
      </c>
      <c r="AH42" s="274">
        <f t="shared" si="3"/>
        <v>0</v>
      </c>
      <c r="AI42" s="390"/>
      <c r="AJ42" s="410"/>
      <c r="AK42" s="324" t="s">
        <v>1015</v>
      </c>
    </row>
    <row r="43" spans="1:37" ht="409.5" customHeight="1" x14ac:dyDescent="0.3">
      <c r="A43" s="397"/>
      <c r="B43" s="409"/>
      <c r="C43" s="397"/>
      <c r="D43" s="397"/>
      <c r="E43" s="381"/>
      <c r="F43" s="123" t="s">
        <v>435</v>
      </c>
      <c r="G43" s="62" t="s">
        <v>436</v>
      </c>
      <c r="H43" s="122" t="s">
        <v>73</v>
      </c>
      <c r="I43" s="186">
        <v>3</v>
      </c>
      <c r="J43" s="122" t="s">
        <v>437</v>
      </c>
      <c r="K43" s="12">
        <v>44290</v>
      </c>
      <c r="L43" s="12">
        <v>44911</v>
      </c>
      <c r="M43" s="122" t="s">
        <v>396</v>
      </c>
      <c r="N43" s="129" t="s">
        <v>438</v>
      </c>
      <c r="O43" s="22"/>
      <c r="P43" s="22"/>
      <c r="Q43" s="22"/>
      <c r="R43" s="187">
        <v>3</v>
      </c>
      <c r="S43" s="134"/>
      <c r="T43" s="113" t="s">
        <v>439</v>
      </c>
      <c r="U43" s="130" t="s">
        <v>440</v>
      </c>
      <c r="V43" s="113"/>
      <c r="W43" s="113" t="s">
        <v>441</v>
      </c>
      <c r="X43" s="146" t="s">
        <v>442</v>
      </c>
      <c r="Y43" s="272">
        <v>2</v>
      </c>
      <c r="Z43" s="155" t="s">
        <v>443</v>
      </c>
      <c r="AA43" s="156" t="s">
        <v>444</v>
      </c>
      <c r="AB43" s="153">
        <v>1</v>
      </c>
      <c r="AC43" s="113" t="s">
        <v>1016</v>
      </c>
      <c r="AD43" s="113" t="s">
        <v>989</v>
      </c>
      <c r="AE43" s="288" t="str">
        <f>IFERROR(U43/O43,"No programado para el trimestre")</f>
        <v>No programado para el trimestre</v>
      </c>
      <c r="AF43" s="288" t="str">
        <f>IFERROR(V43/P43,"No programado para el trimestre")</f>
        <v>No programado para el trimestre</v>
      </c>
      <c r="AG43" s="290" t="str">
        <f>IFERROR(W43/Q43,"No programado para el trimestre")</f>
        <v>No programado para el trimestre</v>
      </c>
      <c r="AH43" s="95">
        <f t="shared" si="3"/>
        <v>0.66666666666666663</v>
      </c>
      <c r="AI43" s="391"/>
      <c r="AJ43" s="410"/>
    </row>
    <row r="44" spans="1:37" ht="231" x14ac:dyDescent="0.3">
      <c r="A44" s="379" t="s">
        <v>445</v>
      </c>
      <c r="B44" s="379" t="s">
        <v>43</v>
      </c>
      <c r="C44" s="379" t="s">
        <v>44</v>
      </c>
      <c r="D44" s="405" t="s">
        <v>446</v>
      </c>
      <c r="E44" s="405" t="s">
        <v>447</v>
      </c>
      <c r="F44" s="392" t="s">
        <v>448</v>
      </c>
      <c r="G44" s="16" t="s">
        <v>449</v>
      </c>
      <c r="H44" s="129" t="s">
        <v>450</v>
      </c>
      <c r="I44" s="116">
        <v>29</v>
      </c>
      <c r="J44" s="122" t="s">
        <v>451</v>
      </c>
      <c r="K44" s="12">
        <v>44562</v>
      </c>
      <c r="L44" s="12">
        <v>44926</v>
      </c>
      <c r="M44" s="188" t="s">
        <v>452</v>
      </c>
      <c r="N44" s="188" t="s">
        <v>453</v>
      </c>
      <c r="O44" s="116">
        <v>9</v>
      </c>
      <c r="P44" s="116">
        <v>6</v>
      </c>
      <c r="Q44" s="116">
        <v>8</v>
      </c>
      <c r="R44" s="116">
        <v>6</v>
      </c>
      <c r="S44" s="114">
        <v>9</v>
      </c>
      <c r="T44" s="189" t="s">
        <v>454</v>
      </c>
      <c r="U44" s="178" t="s">
        <v>455</v>
      </c>
      <c r="V44" s="114">
        <v>8</v>
      </c>
      <c r="W44" s="113" t="s">
        <v>456</v>
      </c>
      <c r="X44" s="105" t="s">
        <v>457</v>
      </c>
      <c r="Y44" s="270">
        <v>6</v>
      </c>
      <c r="Z44" s="253" t="s">
        <v>458</v>
      </c>
      <c r="AA44" s="310" t="s">
        <v>457</v>
      </c>
      <c r="AB44" s="270">
        <v>6</v>
      </c>
      <c r="AC44" s="280" t="s">
        <v>1018</v>
      </c>
      <c r="AD44" s="325" t="s">
        <v>457</v>
      </c>
      <c r="AE44" s="95">
        <f>S44/O44</f>
        <v>1</v>
      </c>
      <c r="AF44" s="95">
        <f>V44/P44</f>
        <v>1.3333333333333333</v>
      </c>
      <c r="AG44" s="95">
        <f>Y44/Q44</f>
        <v>0.75</v>
      </c>
      <c r="AH44" s="95">
        <f t="shared" si="3"/>
        <v>0.7931034482758621</v>
      </c>
      <c r="AI44" s="389">
        <f>SUM(AH44:AH49)/6</f>
        <v>0.66627481713688608</v>
      </c>
      <c r="AJ44" s="410"/>
    </row>
    <row r="45" spans="1:37" ht="291.75" customHeight="1" x14ac:dyDescent="0.3">
      <c r="A45" s="380"/>
      <c r="B45" s="380"/>
      <c r="C45" s="380"/>
      <c r="D45" s="406"/>
      <c r="E45" s="406"/>
      <c r="F45" s="394"/>
      <c r="G45" s="15" t="s">
        <v>459</v>
      </c>
      <c r="H45" s="122" t="s">
        <v>460</v>
      </c>
      <c r="I45" s="116">
        <v>22</v>
      </c>
      <c r="J45" s="15" t="s">
        <v>461</v>
      </c>
      <c r="K45" s="12">
        <v>44562</v>
      </c>
      <c r="L45" s="12">
        <v>44926</v>
      </c>
      <c r="M45" s="188" t="s">
        <v>452</v>
      </c>
      <c r="N45" s="188" t="s">
        <v>453</v>
      </c>
      <c r="O45" s="116">
        <v>11</v>
      </c>
      <c r="P45" s="116">
        <v>7</v>
      </c>
      <c r="Q45" s="116">
        <v>3</v>
      </c>
      <c r="R45" s="116">
        <v>1</v>
      </c>
      <c r="S45" s="114">
        <v>11</v>
      </c>
      <c r="T45" s="154" t="s">
        <v>462</v>
      </c>
      <c r="U45" s="178" t="s">
        <v>463</v>
      </c>
      <c r="V45" s="114">
        <v>7</v>
      </c>
      <c r="W45" s="113" t="s">
        <v>464</v>
      </c>
      <c r="X45" s="107" t="s">
        <v>465</v>
      </c>
      <c r="Y45" s="270">
        <v>3</v>
      </c>
      <c r="Z45" s="271" t="s">
        <v>466</v>
      </c>
      <c r="AA45" s="311" t="s">
        <v>465</v>
      </c>
      <c r="AB45" s="270">
        <v>1</v>
      </c>
      <c r="AC45" s="271" t="s">
        <v>1017</v>
      </c>
      <c r="AD45" s="154" t="s">
        <v>1021</v>
      </c>
      <c r="AE45" s="95">
        <f>S45/O45</f>
        <v>1</v>
      </c>
      <c r="AF45" s="95">
        <f>V45/P45</f>
        <v>1</v>
      </c>
      <c r="AG45" s="95">
        <f>Y45/Q45</f>
        <v>1</v>
      </c>
      <c r="AH45" s="95">
        <f t="shared" si="3"/>
        <v>0.95454545454545459</v>
      </c>
      <c r="AI45" s="390"/>
      <c r="AJ45" s="410"/>
    </row>
    <row r="46" spans="1:37" ht="327" customHeight="1" x14ac:dyDescent="0.3">
      <c r="A46" s="380"/>
      <c r="B46" s="380"/>
      <c r="C46" s="380"/>
      <c r="D46" s="406"/>
      <c r="E46" s="406"/>
      <c r="F46" s="394"/>
      <c r="G46" s="15" t="s">
        <v>467</v>
      </c>
      <c r="H46" s="122" t="s">
        <v>380</v>
      </c>
      <c r="I46" s="147">
        <v>1</v>
      </c>
      <c r="J46" s="122" t="s">
        <v>134</v>
      </c>
      <c r="K46" s="12">
        <v>44562</v>
      </c>
      <c r="L46" s="12">
        <v>44926</v>
      </c>
      <c r="M46" s="188" t="s">
        <v>452</v>
      </c>
      <c r="N46" s="188" t="s">
        <v>453</v>
      </c>
      <c r="O46" s="147">
        <v>0.25</v>
      </c>
      <c r="P46" s="147">
        <v>0.25</v>
      </c>
      <c r="Q46" s="147">
        <v>0.25</v>
      </c>
      <c r="R46" s="147">
        <v>0.25</v>
      </c>
      <c r="S46" s="143">
        <v>0.25</v>
      </c>
      <c r="T46" s="113" t="s">
        <v>468</v>
      </c>
      <c r="U46" s="130" t="s">
        <v>469</v>
      </c>
      <c r="V46" s="143">
        <v>0.25</v>
      </c>
      <c r="W46" s="131" t="s">
        <v>470</v>
      </c>
      <c r="X46" s="152" t="s">
        <v>471</v>
      </c>
      <c r="Y46" s="273">
        <v>0.25</v>
      </c>
      <c r="Z46" s="253" t="s">
        <v>472</v>
      </c>
      <c r="AA46" s="130" t="s">
        <v>473</v>
      </c>
      <c r="AB46" s="249">
        <v>0.25</v>
      </c>
      <c r="AC46" s="253" t="s">
        <v>1026</v>
      </c>
      <c r="AD46" s="113" t="s">
        <v>1025</v>
      </c>
      <c r="AE46" s="95">
        <f>S46/O46</f>
        <v>1</v>
      </c>
      <c r="AF46" s="95">
        <f>V46/P46</f>
        <v>1</v>
      </c>
      <c r="AG46" s="95">
        <f>Y46/Q46</f>
        <v>1</v>
      </c>
      <c r="AH46" s="95">
        <f t="shared" si="3"/>
        <v>0.75</v>
      </c>
      <c r="AI46" s="390"/>
      <c r="AJ46" s="410"/>
    </row>
    <row r="47" spans="1:37" ht="103.5" customHeight="1" x14ac:dyDescent="0.3">
      <c r="A47" s="380"/>
      <c r="B47" s="380"/>
      <c r="C47" s="380"/>
      <c r="D47" s="406"/>
      <c r="E47" s="406"/>
      <c r="F47" s="394"/>
      <c r="G47" s="16" t="s">
        <v>474</v>
      </c>
      <c r="H47" s="129" t="s">
        <v>475</v>
      </c>
      <c r="I47" s="133">
        <v>1</v>
      </c>
      <c r="J47" s="129" t="s">
        <v>476</v>
      </c>
      <c r="K47" s="12">
        <v>44652</v>
      </c>
      <c r="L47" s="12">
        <v>44926</v>
      </c>
      <c r="M47" s="188" t="s">
        <v>452</v>
      </c>
      <c r="N47" s="188" t="s">
        <v>453</v>
      </c>
      <c r="O47" s="116"/>
      <c r="P47" s="133">
        <v>1</v>
      </c>
      <c r="Q47" s="116"/>
      <c r="R47" s="116"/>
      <c r="S47" s="134"/>
      <c r="T47" s="113" t="s">
        <v>477</v>
      </c>
      <c r="U47" s="150"/>
      <c r="V47" s="95">
        <v>1</v>
      </c>
      <c r="W47" s="154" t="s">
        <v>478</v>
      </c>
      <c r="X47" s="130" t="s">
        <v>479</v>
      </c>
      <c r="Y47" s="252"/>
      <c r="Z47" s="271" t="s">
        <v>480</v>
      </c>
      <c r="AA47" s="308"/>
      <c r="AB47" s="134"/>
      <c r="AC47" s="134"/>
      <c r="AD47" s="134"/>
      <c r="AE47" s="288" t="str">
        <f>IFERROR(U47/O47,"No programado para el trimestre")</f>
        <v>No programado para el trimestre</v>
      </c>
      <c r="AF47" s="288">
        <f>V47/P47</f>
        <v>1</v>
      </c>
      <c r="AG47" s="290" t="s">
        <v>242</v>
      </c>
      <c r="AH47" s="95">
        <f t="shared" si="3"/>
        <v>1</v>
      </c>
      <c r="AI47" s="390"/>
      <c r="AJ47" s="410"/>
    </row>
    <row r="48" spans="1:37" ht="148.5" x14ac:dyDescent="0.3">
      <c r="A48" s="380"/>
      <c r="B48" s="380"/>
      <c r="C48" s="380"/>
      <c r="D48" s="406"/>
      <c r="E48" s="406"/>
      <c r="F48" s="394"/>
      <c r="G48" s="16" t="s">
        <v>481</v>
      </c>
      <c r="H48" s="129" t="s">
        <v>482</v>
      </c>
      <c r="I48" s="133">
        <v>1</v>
      </c>
      <c r="J48" s="129" t="s">
        <v>483</v>
      </c>
      <c r="K48" s="12">
        <v>44743</v>
      </c>
      <c r="L48" s="12">
        <v>44926</v>
      </c>
      <c r="M48" s="188" t="s">
        <v>452</v>
      </c>
      <c r="N48" s="188" t="s">
        <v>453</v>
      </c>
      <c r="O48" s="116"/>
      <c r="P48" s="116"/>
      <c r="Q48" s="147">
        <v>0.5</v>
      </c>
      <c r="R48" s="147">
        <v>0.5</v>
      </c>
      <c r="S48" s="134"/>
      <c r="T48" s="142" t="s">
        <v>484</v>
      </c>
      <c r="U48" s="150"/>
      <c r="V48" s="134"/>
      <c r="W48" s="134"/>
      <c r="X48" s="150"/>
      <c r="Y48" s="274">
        <v>0.5</v>
      </c>
      <c r="Z48" s="275" t="s">
        <v>485</v>
      </c>
      <c r="AA48" s="312" t="s">
        <v>486</v>
      </c>
      <c r="AB48" s="274">
        <v>0.5</v>
      </c>
      <c r="AC48" s="253" t="s">
        <v>1019</v>
      </c>
      <c r="AD48" s="245" t="s">
        <v>1022</v>
      </c>
      <c r="AE48" s="288" t="str">
        <f>IFERROR(U48/O48,"No programado para el trimestre")</f>
        <v>No programado para el trimestre</v>
      </c>
      <c r="AF48" s="288" t="str">
        <f>IFERROR(V48/P48,"No programado para el trimestre")</f>
        <v>No programado para el trimestre</v>
      </c>
      <c r="AG48" s="95">
        <f>Y48/Q48</f>
        <v>1</v>
      </c>
      <c r="AH48" s="95">
        <f t="shared" si="3"/>
        <v>0.5</v>
      </c>
      <c r="AI48" s="390"/>
      <c r="AJ48" s="410"/>
    </row>
    <row r="49" spans="1:36" ht="47.25" x14ac:dyDescent="0.3">
      <c r="A49" s="381"/>
      <c r="B49" s="381"/>
      <c r="C49" s="381"/>
      <c r="D49" s="407"/>
      <c r="E49" s="407"/>
      <c r="F49" s="393"/>
      <c r="G49" s="16" t="s">
        <v>487</v>
      </c>
      <c r="H49" s="190" t="s">
        <v>488</v>
      </c>
      <c r="I49" s="133">
        <v>1</v>
      </c>
      <c r="J49" s="129" t="s">
        <v>483</v>
      </c>
      <c r="K49" s="12">
        <v>44562</v>
      </c>
      <c r="L49" s="12">
        <v>44926</v>
      </c>
      <c r="M49" s="188" t="s">
        <v>452</v>
      </c>
      <c r="N49" s="188" t="s">
        <v>453</v>
      </c>
      <c r="O49" s="116"/>
      <c r="P49" s="116"/>
      <c r="Q49" s="116"/>
      <c r="R49" s="133">
        <v>1</v>
      </c>
      <c r="S49" s="134"/>
      <c r="T49" s="142" t="s">
        <v>489</v>
      </c>
      <c r="U49" s="150"/>
      <c r="V49" s="134"/>
      <c r="W49" s="134"/>
      <c r="X49" s="150"/>
      <c r="Y49" s="252"/>
      <c r="Z49" s="276" t="s">
        <v>490</v>
      </c>
      <c r="AA49" s="308"/>
      <c r="AB49" s="95">
        <v>1</v>
      </c>
      <c r="AC49" s="253" t="s">
        <v>1020</v>
      </c>
      <c r="AD49" s="134"/>
      <c r="AE49" s="288" t="str">
        <f>IFERROR(U49/O49,"No programado para el trimestre")</f>
        <v>No programado para el trimestre</v>
      </c>
      <c r="AF49" s="288" t="str">
        <f>IFERROR(V49/P49,"No programado para el trimestre")</f>
        <v>No programado para el trimestre</v>
      </c>
      <c r="AG49" s="290" t="str">
        <f>IFERROR(W49/Q49,"No programado para el trimestre")</f>
        <v>No programado para el trimestre</v>
      </c>
      <c r="AH49" s="95">
        <f t="shared" si="3"/>
        <v>0</v>
      </c>
      <c r="AI49" s="391"/>
      <c r="AJ49" s="410"/>
    </row>
  </sheetData>
  <mergeCells count="76">
    <mergeCell ref="S1:AD3"/>
    <mergeCell ref="AI11:AI14"/>
    <mergeCell ref="AI44:AI49"/>
    <mergeCell ref="AI7:AI10"/>
    <mergeCell ref="AI39:AI43"/>
    <mergeCell ref="AI24:AI28"/>
    <mergeCell ref="AI29:AI38"/>
    <mergeCell ref="AI15:AI16"/>
    <mergeCell ref="AI18:AI23"/>
    <mergeCell ref="S5:U5"/>
    <mergeCell ref="S4:X4"/>
    <mergeCell ref="Y5:AA5"/>
    <mergeCell ref="AB5:AD5"/>
    <mergeCell ref="F40:F41"/>
    <mergeCell ref="F29:F30"/>
    <mergeCell ref="F31:F34"/>
    <mergeCell ref="F35:F36"/>
    <mergeCell ref="A44:A49"/>
    <mergeCell ref="B44:B49"/>
    <mergeCell ref="C44:C49"/>
    <mergeCell ref="D44:D49"/>
    <mergeCell ref="E44:E49"/>
    <mergeCell ref="F44:F49"/>
    <mergeCell ref="F37:F38"/>
    <mergeCell ref="A39:A43"/>
    <mergeCell ref="B39:B43"/>
    <mergeCell ref="C39:C43"/>
    <mergeCell ref="D39:D43"/>
    <mergeCell ref="E39:E43"/>
    <mergeCell ref="A29:A38"/>
    <mergeCell ref="B29:B38"/>
    <mergeCell ref="C29:C38"/>
    <mergeCell ref="D29:D38"/>
    <mergeCell ref="E29:E38"/>
    <mergeCell ref="E24:E28"/>
    <mergeCell ref="F24:F26"/>
    <mergeCell ref="C27:C28"/>
    <mergeCell ref="F27:F28"/>
    <mergeCell ref="A22:A23"/>
    <mergeCell ref="B22:B23"/>
    <mergeCell ref="C22:C23"/>
    <mergeCell ref="D22:D23"/>
    <mergeCell ref="E22:E23"/>
    <mergeCell ref="F22:F23"/>
    <mergeCell ref="A24:A28"/>
    <mergeCell ref="B24:B28"/>
    <mergeCell ref="C24:C26"/>
    <mergeCell ref="D24:D28"/>
    <mergeCell ref="C15:C16"/>
    <mergeCell ref="D15:D16"/>
    <mergeCell ref="E15:E16"/>
    <mergeCell ref="A5:R5"/>
    <mergeCell ref="B11:B14"/>
    <mergeCell ref="C11:C14"/>
    <mergeCell ref="D11:D14"/>
    <mergeCell ref="E11:E14"/>
    <mergeCell ref="D7:D10"/>
    <mergeCell ref="E7:E10"/>
    <mergeCell ref="F7:F8"/>
    <mergeCell ref="F11:F13"/>
    <mergeCell ref="AJ7:AJ49"/>
    <mergeCell ref="A1:C3"/>
    <mergeCell ref="D1:O1"/>
    <mergeCell ref="P1:R3"/>
    <mergeCell ref="D2:O2"/>
    <mergeCell ref="D3:O3"/>
    <mergeCell ref="A4:R4"/>
    <mergeCell ref="C9:C10"/>
    <mergeCell ref="F9:F10"/>
    <mergeCell ref="A11:A14"/>
    <mergeCell ref="V5:X5"/>
    <mergeCell ref="A7:A10"/>
    <mergeCell ref="B7:B10"/>
    <mergeCell ref="C7:C8"/>
    <mergeCell ref="A15:A16"/>
    <mergeCell ref="B15:B16"/>
  </mergeCells>
  <dataValidations count="1">
    <dataValidation showDropDown="1" showInputMessage="1" showErrorMessage="1" sqref="B6" xr:uid="{00000000-0002-0000-0100-000000000000}"/>
  </dataValidations>
  <hyperlinks>
    <hyperlink ref="U30" r:id="rId1" xr:uid="{00000000-0004-0000-0100-000000000000}"/>
    <hyperlink ref="U31" r:id="rId2" xr:uid="{00000000-0004-0000-0100-000001000000}"/>
    <hyperlink ref="U36" r:id="rId3" xr:uid="{00000000-0004-0000-0100-000002000000}"/>
    <hyperlink ref="X44" r:id="rId4"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100-000003000000}"/>
    <hyperlink ref="AA44" r:id="rId5"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100-000004000000}"/>
    <hyperlink ref="AD44" r:id="rId6"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100-000005000000}"/>
  </hyperlinks>
  <pageMargins left="0.7" right="0.7" top="0.75" bottom="0.75" header="0.3" footer="0.3"/>
  <pageSetup paperSize="9" orientation="portrait" r:id="rId7"/>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7"/>
  <sheetViews>
    <sheetView topLeftCell="A5" workbookViewId="0">
      <selection activeCell="B6" sqref="B6"/>
    </sheetView>
  </sheetViews>
  <sheetFormatPr baseColWidth="10" defaultColWidth="11.42578125" defaultRowHeight="15" x14ac:dyDescent="0.25"/>
  <cols>
    <col min="2" max="2" width="107.28515625" customWidth="1"/>
    <col min="3" max="3" width="25.5703125" customWidth="1"/>
  </cols>
  <sheetData>
    <row r="1" spans="1:3" ht="18" thickTop="1" thickBot="1" x14ac:dyDescent="0.3">
      <c r="A1" s="411" t="s">
        <v>491</v>
      </c>
      <c r="B1" s="412"/>
      <c r="C1" s="413"/>
    </row>
    <row r="2" spans="1:3" ht="18" thickTop="1" thickBot="1" x14ac:dyDescent="0.3">
      <c r="A2" s="109" t="s">
        <v>492</v>
      </c>
      <c r="B2" s="109" t="s">
        <v>493</v>
      </c>
      <c r="C2" s="109" t="s">
        <v>494</v>
      </c>
    </row>
    <row r="3" spans="1:3" ht="24.75" customHeight="1" thickTop="1" x14ac:dyDescent="0.25">
      <c r="A3" s="110" t="s">
        <v>495</v>
      </c>
      <c r="B3" s="111" t="s">
        <v>496</v>
      </c>
      <c r="C3" s="110" t="s">
        <v>497</v>
      </c>
    </row>
    <row r="4" spans="1:3" ht="309" customHeight="1" x14ac:dyDescent="0.25">
      <c r="A4" s="112">
        <v>2</v>
      </c>
      <c r="B4" s="113" t="s">
        <v>498</v>
      </c>
      <c r="C4" s="112" t="s">
        <v>499</v>
      </c>
    </row>
    <row r="5" spans="1:3" ht="182.25" customHeight="1" x14ac:dyDescent="0.25">
      <c r="A5" s="114">
        <v>3</v>
      </c>
      <c r="B5" s="113" t="s">
        <v>994</v>
      </c>
      <c r="C5" s="114" t="s">
        <v>500</v>
      </c>
    </row>
    <row r="6" spans="1:3" ht="226.5" customHeight="1" x14ac:dyDescent="0.25">
      <c r="A6" s="114">
        <v>4</v>
      </c>
      <c r="B6" s="113" t="s">
        <v>501</v>
      </c>
      <c r="C6" s="114" t="s">
        <v>502</v>
      </c>
    </row>
    <row r="7" spans="1:3" ht="91.5" customHeight="1" x14ac:dyDescent="0.25">
      <c r="A7" s="114">
        <v>5</v>
      </c>
      <c r="B7" s="113" t="s">
        <v>995</v>
      </c>
      <c r="C7" s="114" t="s">
        <v>996</v>
      </c>
    </row>
  </sheetData>
  <mergeCells count="1">
    <mergeCell ref="A1:C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7"/>
  <sheetViews>
    <sheetView topLeftCell="H2" workbookViewId="0">
      <selection activeCell="M2" sqref="M1:M1048576"/>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57.85546875" style="23" customWidth="1"/>
    <col min="8" max="8" width="43" style="23" customWidth="1"/>
    <col min="9" max="9" width="46.42578125" style="23" customWidth="1"/>
    <col min="10" max="10" width="29.7109375" style="23" customWidth="1"/>
    <col min="11" max="11" width="42.28515625" style="23" customWidth="1"/>
    <col min="12" max="12" width="33.140625" style="23" customWidth="1"/>
    <col min="13" max="13" width="0" style="23" hidden="1" customWidth="1"/>
    <col min="14" max="16384" width="11.42578125" style="23"/>
  </cols>
  <sheetData>
    <row r="1" spans="1:13" ht="48" customHeight="1" x14ac:dyDescent="0.25">
      <c r="A1" s="414" t="s">
        <v>503</v>
      </c>
      <c r="B1" s="414"/>
      <c r="C1" s="414"/>
      <c r="D1" s="414"/>
      <c r="E1" s="414"/>
      <c r="F1" s="414"/>
      <c r="G1" s="414"/>
    </row>
    <row r="2" spans="1:13" ht="48" customHeight="1" x14ac:dyDescent="0.25">
      <c r="A2" s="414"/>
      <c r="B2" s="414"/>
      <c r="C2" s="414"/>
      <c r="D2" s="414"/>
      <c r="E2" s="414"/>
      <c r="F2" s="414"/>
      <c r="G2" s="414"/>
    </row>
    <row r="3" spans="1:13" ht="26.25" thickBot="1" x14ac:dyDescent="0.3">
      <c r="A3" s="415" t="s">
        <v>504</v>
      </c>
      <c r="B3" s="415"/>
      <c r="C3" s="415"/>
      <c r="D3" s="415"/>
      <c r="E3" s="415"/>
      <c r="F3" s="415"/>
      <c r="G3" s="415"/>
    </row>
    <row r="4" spans="1:13" ht="37.5" thickTop="1" thickBot="1" x14ac:dyDescent="0.3">
      <c r="A4" s="416" t="s">
        <v>505</v>
      </c>
      <c r="B4" s="416"/>
      <c r="C4" s="198" t="s">
        <v>506</v>
      </c>
      <c r="D4" s="198" t="s">
        <v>507</v>
      </c>
      <c r="E4" s="198" t="s">
        <v>508</v>
      </c>
      <c r="F4" s="198" t="s">
        <v>509</v>
      </c>
      <c r="G4" s="238" t="s">
        <v>510</v>
      </c>
      <c r="H4" s="53" t="s">
        <v>511</v>
      </c>
      <c r="I4" s="238" t="s">
        <v>512</v>
      </c>
      <c r="J4" s="53" t="s">
        <v>511</v>
      </c>
      <c r="K4" s="238" t="s">
        <v>888</v>
      </c>
      <c r="L4" s="53" t="s">
        <v>511</v>
      </c>
    </row>
    <row r="5" spans="1:13" ht="94.5" customHeight="1" thickTop="1" thickBot="1" x14ac:dyDescent="0.3">
      <c r="A5" s="197">
        <v>1</v>
      </c>
      <c r="B5" s="196" t="s">
        <v>513</v>
      </c>
      <c r="C5" s="196" t="s">
        <v>514</v>
      </c>
      <c r="D5" s="195">
        <v>44592</v>
      </c>
      <c r="E5" s="195">
        <v>44926</v>
      </c>
      <c r="F5" s="35" t="s">
        <v>515</v>
      </c>
      <c r="G5" s="52" t="s">
        <v>516</v>
      </c>
      <c r="H5" s="35" t="s">
        <v>517</v>
      </c>
      <c r="I5" s="52" t="s">
        <v>516</v>
      </c>
      <c r="J5" s="64" t="s">
        <v>517</v>
      </c>
      <c r="K5" s="52" t="s">
        <v>516</v>
      </c>
      <c r="L5" s="35" t="s">
        <v>517</v>
      </c>
      <c r="M5" s="329">
        <v>1</v>
      </c>
    </row>
    <row r="6" spans="1:13" ht="142.5" customHeight="1" thickTop="1" thickBot="1" x14ac:dyDescent="0.3">
      <c r="A6" s="194">
        <v>2</v>
      </c>
      <c r="B6" s="193" t="s">
        <v>518</v>
      </c>
      <c r="C6" s="192" t="s">
        <v>519</v>
      </c>
      <c r="D6" s="24">
        <v>44592</v>
      </c>
      <c r="E6" s="24">
        <v>44926</v>
      </c>
      <c r="F6" s="61" t="s">
        <v>520</v>
      </c>
      <c r="G6" s="52" t="s">
        <v>521</v>
      </c>
      <c r="H6" s="35" t="s">
        <v>522</v>
      </c>
      <c r="I6" s="52" t="s">
        <v>523</v>
      </c>
      <c r="J6" s="64" t="s">
        <v>522</v>
      </c>
      <c r="K6" s="52" t="s">
        <v>1027</v>
      </c>
      <c r="L6" s="35" t="s">
        <v>522</v>
      </c>
      <c r="M6" s="329">
        <v>1</v>
      </c>
    </row>
    <row r="7" spans="1:13" ht="16.5" thickTop="1" x14ac:dyDescent="0.25"/>
  </sheetData>
  <mergeCells count="3">
    <mergeCell ref="A1:G2"/>
    <mergeCell ref="A3:G3"/>
    <mergeCell ref="A4:B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1"/>
  <sheetViews>
    <sheetView topLeftCell="A8" zoomScale="80" zoomScaleNormal="80" workbookViewId="0">
      <selection activeCell="B8" sqref="B8"/>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53.7109375" style="23" customWidth="1"/>
    <col min="8" max="8" width="31.5703125" style="23" customWidth="1"/>
    <col min="9" max="9" width="50" style="23" customWidth="1"/>
    <col min="10" max="10" width="30.85546875" style="23" customWidth="1"/>
    <col min="11" max="11" width="62.85546875" style="23" customWidth="1"/>
    <col min="12" max="12" width="31.42578125" style="23" customWidth="1"/>
    <col min="13" max="13" width="11.42578125" style="23" customWidth="1"/>
    <col min="14" max="16384" width="11.42578125" style="23"/>
  </cols>
  <sheetData>
    <row r="1" spans="1:13" ht="45.75" customHeight="1" x14ac:dyDescent="0.25">
      <c r="A1" s="414" t="s">
        <v>503</v>
      </c>
      <c r="B1" s="414"/>
      <c r="C1" s="414"/>
      <c r="D1" s="414"/>
      <c r="E1" s="414"/>
      <c r="F1" s="414"/>
      <c r="G1" s="414"/>
    </row>
    <row r="2" spans="1:13" ht="45.75" customHeight="1" x14ac:dyDescent="0.25">
      <c r="A2" s="414"/>
      <c r="B2" s="414"/>
      <c r="C2" s="414"/>
      <c r="D2" s="414"/>
      <c r="E2" s="414"/>
      <c r="F2" s="414"/>
      <c r="G2" s="414"/>
    </row>
    <row r="3" spans="1:13" ht="26.25" thickBot="1" x14ac:dyDescent="0.3">
      <c r="A3" s="415" t="s">
        <v>524</v>
      </c>
      <c r="B3" s="415"/>
      <c r="C3" s="415"/>
      <c r="D3" s="415"/>
      <c r="E3" s="415"/>
      <c r="F3" s="415"/>
      <c r="G3" s="415"/>
    </row>
    <row r="4" spans="1:13" ht="37.5" thickTop="1" thickBot="1" x14ac:dyDescent="0.3">
      <c r="A4" s="417" t="s">
        <v>505</v>
      </c>
      <c r="B4" s="417"/>
      <c r="C4" s="26" t="s">
        <v>506</v>
      </c>
      <c r="D4" s="26" t="s">
        <v>507</v>
      </c>
      <c r="E4" s="26" t="s">
        <v>508</v>
      </c>
      <c r="F4" s="26" t="s">
        <v>509</v>
      </c>
      <c r="G4" s="210" t="s">
        <v>510</v>
      </c>
      <c r="H4" s="63" t="s">
        <v>511</v>
      </c>
      <c r="I4" s="238" t="s">
        <v>512</v>
      </c>
      <c r="J4" s="295" t="s">
        <v>511</v>
      </c>
      <c r="K4" s="296" t="s">
        <v>888</v>
      </c>
      <c r="L4" s="295" t="s">
        <v>511</v>
      </c>
    </row>
    <row r="5" spans="1:13" ht="395.25" thickTop="1" thickBot="1" x14ac:dyDescent="0.3">
      <c r="A5" s="28">
        <v>1</v>
      </c>
      <c r="B5" s="29" t="s">
        <v>525</v>
      </c>
      <c r="C5" s="209" t="s">
        <v>526</v>
      </c>
      <c r="D5" s="30">
        <v>44593</v>
      </c>
      <c r="E5" s="24">
        <v>44620</v>
      </c>
      <c r="F5" s="201" t="s">
        <v>527</v>
      </c>
      <c r="G5" s="61" t="s">
        <v>528</v>
      </c>
      <c r="H5" s="207"/>
      <c r="I5" s="254" t="s">
        <v>529</v>
      </c>
      <c r="J5" s="31"/>
      <c r="K5" s="326" t="s">
        <v>1036</v>
      </c>
      <c r="L5" s="51"/>
      <c r="M5" s="329">
        <v>1</v>
      </c>
    </row>
    <row r="6" spans="1:13" ht="111.75" thickTop="1" thickBot="1" x14ac:dyDescent="0.3">
      <c r="A6" s="32">
        <v>2</v>
      </c>
      <c r="B6" s="33" t="s">
        <v>530</v>
      </c>
      <c r="C6" s="208" t="s">
        <v>531</v>
      </c>
      <c r="D6" s="205">
        <v>44599</v>
      </c>
      <c r="E6" s="34">
        <v>44602</v>
      </c>
      <c r="F6" s="35" t="s">
        <v>532</v>
      </c>
      <c r="G6" s="61" t="s">
        <v>533</v>
      </c>
      <c r="H6" s="207"/>
      <c r="I6" s="52" t="s">
        <v>529</v>
      </c>
      <c r="J6" s="31"/>
      <c r="K6" s="326" t="s">
        <v>1036</v>
      </c>
      <c r="L6" s="51"/>
      <c r="M6" s="329">
        <v>1</v>
      </c>
    </row>
    <row r="7" spans="1:13" ht="302.25" customHeight="1" thickTop="1" thickBot="1" x14ac:dyDescent="0.3">
      <c r="A7" s="32">
        <v>3</v>
      </c>
      <c r="B7" s="33" t="s">
        <v>534</v>
      </c>
      <c r="C7" s="200" t="s">
        <v>535</v>
      </c>
      <c r="D7" s="205">
        <v>44599</v>
      </c>
      <c r="E7" s="34">
        <v>44803</v>
      </c>
      <c r="F7" s="201" t="s">
        <v>536</v>
      </c>
      <c r="G7" s="61" t="s">
        <v>537</v>
      </c>
      <c r="H7" s="64" t="s">
        <v>538</v>
      </c>
      <c r="I7" s="52" t="s">
        <v>539</v>
      </c>
      <c r="J7" s="35" t="s">
        <v>540</v>
      </c>
      <c r="K7" s="326" t="s">
        <v>1036</v>
      </c>
      <c r="L7" s="51"/>
      <c r="M7" s="329">
        <v>1</v>
      </c>
    </row>
    <row r="8" spans="1:13" ht="363.75" thickTop="1" thickBot="1" x14ac:dyDescent="0.3">
      <c r="A8" s="28">
        <v>4</v>
      </c>
      <c r="B8" s="93" t="s">
        <v>541</v>
      </c>
      <c r="C8" s="206" t="s">
        <v>542</v>
      </c>
      <c r="D8" s="205">
        <v>44621</v>
      </c>
      <c r="E8" s="204">
        <v>44742</v>
      </c>
      <c r="F8" s="201" t="s">
        <v>543</v>
      </c>
      <c r="G8" s="61" t="s">
        <v>544</v>
      </c>
      <c r="H8" s="203" t="s">
        <v>545</v>
      </c>
      <c r="I8" s="52" t="s">
        <v>546</v>
      </c>
      <c r="J8" s="35" t="s">
        <v>547</v>
      </c>
      <c r="K8" s="35" t="s">
        <v>1029</v>
      </c>
      <c r="L8" s="93" t="s">
        <v>1028</v>
      </c>
      <c r="M8" s="329">
        <v>1</v>
      </c>
    </row>
    <row r="9" spans="1:13" ht="284.25" customHeight="1" thickTop="1" thickBot="1" x14ac:dyDescent="0.3">
      <c r="A9" s="32">
        <v>5</v>
      </c>
      <c r="B9" s="29" t="s">
        <v>548</v>
      </c>
      <c r="C9" s="202" t="s">
        <v>549</v>
      </c>
      <c r="D9" s="34">
        <v>44621</v>
      </c>
      <c r="E9" s="34">
        <v>44742</v>
      </c>
      <c r="F9" s="201" t="s">
        <v>550</v>
      </c>
      <c r="G9" s="61" t="s">
        <v>551</v>
      </c>
      <c r="H9" s="64" t="s">
        <v>552</v>
      </c>
      <c r="I9" s="254" t="s">
        <v>553</v>
      </c>
      <c r="J9" s="206" t="s">
        <v>554</v>
      </c>
      <c r="K9" s="206" t="s">
        <v>1030</v>
      </c>
      <c r="L9" s="51"/>
      <c r="M9" s="347">
        <v>0.7</v>
      </c>
    </row>
    <row r="10" spans="1:13" ht="284.25" customHeight="1" thickTop="1" thickBot="1" x14ac:dyDescent="0.3">
      <c r="A10" s="32">
        <v>6</v>
      </c>
      <c r="B10" s="33" t="s">
        <v>555</v>
      </c>
      <c r="C10" s="200" t="s">
        <v>556</v>
      </c>
      <c r="D10" s="199">
        <v>44743</v>
      </c>
      <c r="E10" s="199">
        <v>44834</v>
      </c>
      <c r="F10" s="35" t="s">
        <v>557</v>
      </c>
      <c r="G10" s="61" t="s">
        <v>558</v>
      </c>
      <c r="H10" s="64"/>
      <c r="I10" s="254" t="s">
        <v>559</v>
      </c>
      <c r="J10" s="93" t="s">
        <v>560</v>
      </c>
      <c r="K10" s="326" t="s">
        <v>1036</v>
      </c>
      <c r="L10" s="51"/>
      <c r="M10" s="329">
        <v>1</v>
      </c>
    </row>
    <row r="11" spans="1:13" ht="21" thickTop="1" x14ac:dyDescent="0.3">
      <c r="M11" s="330">
        <f>AVERAGE(M5:M10)</f>
        <v>0.95000000000000007</v>
      </c>
    </row>
  </sheetData>
  <mergeCells count="3">
    <mergeCell ref="A1:G2"/>
    <mergeCell ref="A3:G3"/>
    <mergeCell ref="A4:B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8"/>
  <sheetViews>
    <sheetView topLeftCell="D2" workbookViewId="0">
      <selection activeCell="D5" sqref="D5"/>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50.42578125" style="23" customWidth="1"/>
    <col min="8" max="8" width="43.5703125" style="23" customWidth="1"/>
    <col min="9" max="9" width="32.28515625" style="23" customWidth="1"/>
    <col min="10" max="10" width="31.85546875" style="23" customWidth="1"/>
    <col min="11" max="11" width="35.5703125" style="23" customWidth="1"/>
    <col min="12" max="12" width="27.5703125" style="23" customWidth="1"/>
    <col min="13" max="13" width="0" style="23" hidden="1" customWidth="1"/>
    <col min="14" max="16384" width="11.42578125" style="23"/>
  </cols>
  <sheetData>
    <row r="1" spans="1:13" ht="48.75" customHeight="1" x14ac:dyDescent="0.25">
      <c r="A1" s="414" t="s">
        <v>503</v>
      </c>
      <c r="B1" s="414"/>
      <c r="C1" s="414"/>
      <c r="D1" s="414"/>
      <c r="E1" s="414"/>
      <c r="F1" s="414"/>
      <c r="G1" s="414"/>
    </row>
    <row r="2" spans="1:13" ht="47.25" customHeight="1" x14ac:dyDescent="0.25">
      <c r="A2" s="414"/>
      <c r="B2" s="414"/>
      <c r="C2" s="414"/>
      <c r="D2" s="414"/>
      <c r="E2" s="414"/>
      <c r="F2" s="414"/>
      <c r="G2" s="414"/>
    </row>
    <row r="3" spans="1:13" ht="26.25" thickBot="1" x14ac:dyDescent="0.3">
      <c r="A3" s="415" t="s">
        <v>561</v>
      </c>
      <c r="B3" s="415"/>
      <c r="C3" s="415"/>
      <c r="D3" s="415"/>
      <c r="E3" s="415"/>
      <c r="F3" s="415"/>
      <c r="G3" s="415"/>
    </row>
    <row r="4" spans="1:13" ht="37.5" thickTop="1" thickBot="1" x14ac:dyDescent="0.3">
      <c r="A4" s="417" t="s">
        <v>505</v>
      </c>
      <c r="B4" s="417"/>
      <c r="C4" s="26" t="s">
        <v>506</v>
      </c>
      <c r="D4" s="26" t="s">
        <v>507</v>
      </c>
      <c r="E4" s="26" t="s">
        <v>508</v>
      </c>
      <c r="F4" s="26" t="s">
        <v>509</v>
      </c>
      <c r="G4" s="191" t="s">
        <v>510</v>
      </c>
      <c r="H4" s="53" t="s">
        <v>511</v>
      </c>
      <c r="I4" s="238" t="s">
        <v>512</v>
      </c>
      <c r="J4" s="53" t="s">
        <v>511</v>
      </c>
      <c r="K4" s="238" t="s">
        <v>888</v>
      </c>
      <c r="L4" s="53" t="s">
        <v>511</v>
      </c>
    </row>
    <row r="5" spans="1:13" ht="115.5" customHeight="1" thickTop="1" thickBot="1" x14ac:dyDescent="0.3">
      <c r="A5" s="32">
        <v>1</v>
      </c>
      <c r="B5" s="214" t="s">
        <v>562</v>
      </c>
      <c r="C5" s="214" t="s">
        <v>563</v>
      </c>
      <c r="D5" s="212">
        <v>44562</v>
      </c>
      <c r="E5" s="213" t="s">
        <v>564</v>
      </c>
      <c r="F5" s="36" t="s">
        <v>565</v>
      </c>
      <c r="G5" s="52" t="s">
        <v>566</v>
      </c>
      <c r="H5" s="215" t="s">
        <v>567</v>
      </c>
      <c r="I5" s="254" t="s">
        <v>568</v>
      </c>
      <c r="J5" s="259"/>
      <c r="K5" s="35" t="s">
        <v>1032</v>
      </c>
      <c r="L5" s="327" t="s">
        <v>1031</v>
      </c>
      <c r="M5" s="329">
        <v>1</v>
      </c>
    </row>
    <row r="6" spans="1:13" ht="57.75" customHeight="1" thickTop="1" thickBot="1" x14ac:dyDescent="0.3">
      <c r="A6" s="32">
        <v>2</v>
      </c>
      <c r="B6" s="214" t="s">
        <v>569</v>
      </c>
      <c r="C6" s="94" t="s">
        <v>570</v>
      </c>
      <c r="D6" s="212">
        <v>44592</v>
      </c>
      <c r="E6" s="213">
        <v>44681</v>
      </c>
      <c r="F6" s="36" t="s">
        <v>571</v>
      </c>
      <c r="G6" s="52" t="s">
        <v>572</v>
      </c>
      <c r="H6" s="35" t="s">
        <v>573</v>
      </c>
      <c r="I6" s="52"/>
      <c r="J6" s="259"/>
      <c r="K6" s="326" t="s">
        <v>1036</v>
      </c>
      <c r="L6" s="35"/>
      <c r="M6" s="329">
        <v>1</v>
      </c>
    </row>
    <row r="7" spans="1:13" ht="33" thickTop="1" thickBot="1" x14ac:dyDescent="0.3">
      <c r="A7" s="28">
        <v>3</v>
      </c>
      <c r="B7" s="94" t="s">
        <v>574</v>
      </c>
      <c r="C7" s="94" t="s">
        <v>575</v>
      </c>
      <c r="D7" s="212">
        <v>44742</v>
      </c>
      <c r="E7" s="211" t="s">
        <v>564</v>
      </c>
      <c r="F7" s="36" t="s">
        <v>576</v>
      </c>
      <c r="G7" s="52" t="s">
        <v>577</v>
      </c>
      <c r="H7" s="35" t="s">
        <v>573</v>
      </c>
      <c r="I7" s="52" t="s">
        <v>578</v>
      </c>
      <c r="J7" s="259"/>
      <c r="K7" s="326" t="s">
        <v>1036</v>
      </c>
      <c r="L7" s="35"/>
      <c r="M7" s="329">
        <v>1</v>
      </c>
    </row>
    <row r="8" spans="1:13" ht="16.5" thickTop="1" x14ac:dyDescent="0.25"/>
  </sheetData>
  <mergeCells count="3">
    <mergeCell ref="A1:G2"/>
    <mergeCell ref="A3:G3"/>
    <mergeCell ref="A4:B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1"/>
  <sheetViews>
    <sheetView topLeftCell="G1" workbookViewId="0">
      <selection activeCell="P11" sqref="P11"/>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61.28515625" style="23" customWidth="1"/>
    <col min="8" max="8" width="32.7109375" style="23" customWidth="1"/>
    <col min="9" max="9" width="54.7109375" style="23" customWidth="1"/>
    <col min="10" max="10" width="35.85546875" style="23" customWidth="1"/>
    <col min="11" max="11" width="47.5703125" style="23" customWidth="1"/>
    <col min="12" max="12" width="23.42578125" style="23" customWidth="1"/>
    <col min="13" max="13" width="0" style="23" hidden="1" customWidth="1"/>
    <col min="14" max="16384" width="11.42578125" style="23"/>
  </cols>
  <sheetData>
    <row r="1" spans="1:16" ht="44.25" customHeight="1" x14ac:dyDescent="0.25">
      <c r="A1" s="414" t="s">
        <v>503</v>
      </c>
      <c r="B1" s="414"/>
      <c r="C1" s="414"/>
      <c r="D1" s="414"/>
      <c r="E1" s="414"/>
      <c r="F1" s="414"/>
      <c r="G1" s="414"/>
    </row>
    <row r="2" spans="1:16" ht="44.25" customHeight="1" x14ac:dyDescent="0.25">
      <c r="A2" s="414"/>
      <c r="B2" s="414"/>
      <c r="C2" s="414"/>
      <c r="D2" s="414"/>
      <c r="E2" s="414"/>
      <c r="F2" s="414"/>
      <c r="G2" s="414"/>
    </row>
    <row r="3" spans="1:16" ht="26.25" thickBot="1" x14ac:dyDescent="0.3">
      <c r="A3" s="415" t="s">
        <v>579</v>
      </c>
      <c r="B3" s="415"/>
      <c r="C3" s="415"/>
      <c r="D3" s="415"/>
      <c r="E3" s="415"/>
      <c r="F3" s="415"/>
      <c r="G3" s="415"/>
    </row>
    <row r="4" spans="1:16" ht="37.5" thickTop="1" thickBot="1" x14ac:dyDescent="0.3">
      <c r="A4" s="417" t="s">
        <v>505</v>
      </c>
      <c r="B4" s="417"/>
      <c r="C4" s="26" t="s">
        <v>506</v>
      </c>
      <c r="D4" s="26" t="s">
        <v>507</v>
      </c>
      <c r="E4" s="26" t="s">
        <v>508</v>
      </c>
      <c r="F4" s="26" t="s">
        <v>509</v>
      </c>
      <c r="G4" s="191" t="s">
        <v>510</v>
      </c>
      <c r="H4" s="53" t="s">
        <v>511</v>
      </c>
      <c r="I4" s="238" t="s">
        <v>512</v>
      </c>
      <c r="J4" s="260" t="s">
        <v>511</v>
      </c>
      <c r="K4" s="238" t="s">
        <v>888</v>
      </c>
      <c r="L4" s="53" t="s">
        <v>511</v>
      </c>
    </row>
    <row r="5" spans="1:16" ht="113.25" customHeight="1" thickTop="1" thickBot="1" x14ac:dyDescent="0.3">
      <c r="A5" s="32">
        <v>1</v>
      </c>
      <c r="B5" s="29" t="s">
        <v>580</v>
      </c>
      <c r="C5" s="29" t="s">
        <v>581</v>
      </c>
      <c r="D5" s="30">
        <v>44562</v>
      </c>
      <c r="E5" s="24">
        <v>44926</v>
      </c>
      <c r="F5" s="35" t="s">
        <v>582</v>
      </c>
      <c r="G5" s="64" t="s">
        <v>583</v>
      </c>
      <c r="H5" s="31"/>
      <c r="I5" s="93" t="s">
        <v>584</v>
      </c>
      <c r="J5" s="259"/>
      <c r="K5" s="93" t="s">
        <v>584</v>
      </c>
      <c r="L5" s="31"/>
      <c r="M5" s="329">
        <v>1</v>
      </c>
    </row>
    <row r="6" spans="1:16" ht="91.5" customHeight="1" thickTop="1" thickBot="1" x14ac:dyDescent="0.3">
      <c r="A6" s="32">
        <v>2</v>
      </c>
      <c r="B6" s="33" t="s">
        <v>585</v>
      </c>
      <c r="C6" s="33" t="s">
        <v>586</v>
      </c>
      <c r="D6" s="30">
        <v>44562</v>
      </c>
      <c r="E6" s="34">
        <v>44926</v>
      </c>
      <c r="F6" s="36" t="s">
        <v>587</v>
      </c>
      <c r="G6" s="52" t="s">
        <v>588</v>
      </c>
      <c r="H6" s="31"/>
      <c r="I6" s="93" t="s">
        <v>589</v>
      </c>
      <c r="J6" s="258" t="s">
        <v>590</v>
      </c>
      <c r="K6" s="93" t="s">
        <v>1033</v>
      </c>
      <c r="L6" s="215"/>
      <c r="M6" s="329">
        <v>1</v>
      </c>
    </row>
    <row r="7" spans="1:16" ht="16.5" thickTop="1" x14ac:dyDescent="0.25"/>
    <row r="9" spans="1:16" x14ac:dyDescent="0.25">
      <c r="O9" s="358">
        <v>1</v>
      </c>
    </row>
    <row r="10" spans="1:16" x14ac:dyDescent="0.25">
      <c r="O10" s="358">
        <v>0.98</v>
      </c>
    </row>
    <row r="11" spans="1:16" x14ac:dyDescent="0.25">
      <c r="O11" s="358">
        <f>O9+O10</f>
        <v>1.98</v>
      </c>
      <c r="P11" s="359">
        <f>O11/2</f>
        <v>0.99</v>
      </c>
    </row>
  </sheetData>
  <mergeCells count="3">
    <mergeCell ref="A1:G2"/>
    <mergeCell ref="A3:G3"/>
    <mergeCell ref="A4:B4"/>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7"/>
  <sheetViews>
    <sheetView topLeftCell="H1" zoomScaleNormal="100" workbookViewId="0">
      <selection activeCell="M4" sqref="M1:M1048576"/>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54.140625" style="23" customWidth="1"/>
    <col min="7" max="7" width="48" style="23" customWidth="1"/>
    <col min="8" max="8" width="31.7109375" style="23" customWidth="1"/>
    <col min="9" max="9" width="38.85546875" style="23" customWidth="1"/>
    <col min="10" max="10" width="42.140625" style="23" customWidth="1"/>
    <col min="11" max="11" width="49.5703125" style="23" customWidth="1"/>
    <col min="12" max="12" width="35.28515625" style="23" customWidth="1"/>
    <col min="13" max="13" width="0" style="23" hidden="1" customWidth="1"/>
    <col min="14" max="16384" width="11.42578125" style="23"/>
  </cols>
  <sheetData>
    <row r="1" spans="1:13" ht="40.5" customHeight="1" x14ac:dyDescent="0.25">
      <c r="A1" s="414" t="s">
        <v>503</v>
      </c>
      <c r="B1" s="414"/>
      <c r="C1" s="414"/>
      <c r="D1" s="414"/>
      <c r="E1" s="414"/>
      <c r="F1" s="414"/>
      <c r="G1" s="414"/>
    </row>
    <row r="2" spans="1:13" ht="43.5" customHeight="1" x14ac:dyDescent="0.25">
      <c r="A2" s="414"/>
      <c r="B2" s="414"/>
      <c r="C2" s="414"/>
      <c r="D2" s="414"/>
      <c r="E2" s="414"/>
      <c r="F2" s="414"/>
      <c r="G2" s="414"/>
    </row>
    <row r="3" spans="1:13" ht="26.25" thickBot="1" x14ac:dyDescent="0.3">
      <c r="A3" s="415" t="s">
        <v>591</v>
      </c>
      <c r="B3" s="415"/>
      <c r="C3" s="415"/>
      <c r="D3" s="415"/>
      <c r="E3" s="415"/>
      <c r="F3" s="415"/>
      <c r="G3" s="415"/>
    </row>
    <row r="4" spans="1:13" ht="37.5" thickTop="1" thickBot="1" x14ac:dyDescent="0.3">
      <c r="A4" s="417" t="s">
        <v>505</v>
      </c>
      <c r="B4" s="417"/>
      <c r="C4" s="26" t="s">
        <v>506</v>
      </c>
      <c r="D4" s="26" t="s">
        <v>507</v>
      </c>
      <c r="E4" s="26" t="s">
        <v>508</v>
      </c>
      <c r="F4" s="26" t="s">
        <v>509</v>
      </c>
      <c r="G4" s="26" t="s">
        <v>510</v>
      </c>
      <c r="H4" s="27" t="s">
        <v>511</v>
      </c>
      <c r="I4" s="238" t="s">
        <v>512</v>
      </c>
      <c r="J4" s="53" t="s">
        <v>511</v>
      </c>
      <c r="K4" s="238" t="s">
        <v>888</v>
      </c>
      <c r="L4" s="53" t="s">
        <v>511</v>
      </c>
    </row>
    <row r="5" spans="1:13" ht="139.5" customHeight="1" thickTop="1" thickBot="1" x14ac:dyDescent="0.3">
      <c r="A5" s="28">
        <v>1</v>
      </c>
      <c r="B5" s="29" t="s">
        <v>592</v>
      </c>
      <c r="C5" s="59" t="s">
        <v>593</v>
      </c>
      <c r="D5" s="37">
        <v>44562</v>
      </c>
      <c r="E5" s="37">
        <v>44742</v>
      </c>
      <c r="F5" s="49" t="s">
        <v>594</v>
      </c>
      <c r="G5" s="49" t="s">
        <v>595</v>
      </c>
      <c r="H5" s="49"/>
      <c r="I5" s="93" t="s">
        <v>596</v>
      </c>
      <c r="J5" s="31"/>
      <c r="K5" s="93" t="s">
        <v>596</v>
      </c>
      <c r="L5" s="31"/>
      <c r="M5" s="329">
        <v>1</v>
      </c>
    </row>
    <row r="6" spans="1:13" ht="164.25" customHeight="1" thickTop="1" thickBot="1" x14ac:dyDescent="0.3">
      <c r="A6" s="28">
        <v>2</v>
      </c>
      <c r="B6" s="29" t="s">
        <v>597</v>
      </c>
      <c r="C6" s="35" t="s">
        <v>598</v>
      </c>
      <c r="D6" s="38">
        <v>44835</v>
      </c>
      <c r="E6" s="38">
        <v>44926</v>
      </c>
      <c r="F6" s="35" t="s">
        <v>599</v>
      </c>
      <c r="G6" s="64" t="s">
        <v>599</v>
      </c>
      <c r="H6" s="35"/>
      <c r="I6" s="263" t="s">
        <v>600</v>
      </c>
      <c r="J6" s="31"/>
      <c r="K6" s="263" t="s">
        <v>1035</v>
      </c>
      <c r="L6" s="215" t="s">
        <v>1034</v>
      </c>
      <c r="M6" s="329">
        <v>1</v>
      </c>
    </row>
    <row r="7" spans="1:13" ht="16.5" thickTop="1" x14ac:dyDescent="0.25"/>
  </sheetData>
  <mergeCells count="3">
    <mergeCell ref="A1:G2"/>
    <mergeCell ref="A3:G3"/>
    <mergeCell ref="A4:B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19"/>
  <sheetViews>
    <sheetView topLeftCell="D1" zoomScale="80" zoomScaleNormal="80" workbookViewId="0">
      <selection activeCell="M5" sqref="M5"/>
    </sheetView>
  </sheetViews>
  <sheetFormatPr baseColWidth="10" defaultColWidth="11.42578125" defaultRowHeight="15.75" x14ac:dyDescent="0.25"/>
  <cols>
    <col min="1" max="1" width="5.42578125" style="25" customWidth="1"/>
    <col min="2" max="2" width="61.140625" style="23" customWidth="1"/>
    <col min="3" max="3" width="34.28515625" style="25" customWidth="1"/>
    <col min="4" max="4" width="15.42578125" style="25" customWidth="1"/>
    <col min="5" max="5" width="18.140625" style="25" customWidth="1"/>
    <col min="6" max="6" width="54.140625" style="23" customWidth="1"/>
    <col min="7" max="7" width="49.140625" style="23" customWidth="1"/>
    <col min="8" max="8" width="33.85546875" style="23" customWidth="1"/>
    <col min="9" max="9" width="44.5703125" style="65" customWidth="1"/>
    <col min="10" max="10" width="33.5703125" style="23" customWidth="1"/>
    <col min="11" max="11" width="49.28515625" style="23" customWidth="1"/>
    <col min="12" max="12" width="22" style="23" customWidth="1"/>
    <col min="13" max="13" width="11.42578125" style="23" customWidth="1"/>
    <col min="14" max="16384" width="11.42578125" style="23"/>
  </cols>
  <sheetData>
    <row r="1" spans="1:13" ht="48.75" customHeight="1" x14ac:dyDescent="0.25">
      <c r="A1" s="414" t="s">
        <v>503</v>
      </c>
      <c r="B1" s="414"/>
      <c r="C1" s="414"/>
      <c r="D1" s="414"/>
      <c r="E1" s="414"/>
      <c r="F1" s="414"/>
      <c r="G1" s="414"/>
    </row>
    <row r="2" spans="1:13" ht="48.75" customHeight="1" x14ac:dyDescent="0.25">
      <c r="A2" s="414"/>
      <c r="B2" s="414"/>
      <c r="C2" s="414"/>
      <c r="D2" s="414"/>
      <c r="E2" s="414"/>
      <c r="F2" s="414"/>
      <c r="G2" s="414"/>
    </row>
    <row r="3" spans="1:13" ht="26.25" thickBot="1" x14ac:dyDescent="0.3">
      <c r="A3" s="415" t="s">
        <v>601</v>
      </c>
      <c r="B3" s="415"/>
      <c r="C3" s="415"/>
      <c r="D3" s="415"/>
      <c r="E3" s="415"/>
      <c r="F3" s="415"/>
      <c r="G3" s="415"/>
    </row>
    <row r="4" spans="1:13" ht="37.5" thickTop="1" thickBot="1" x14ac:dyDescent="0.3">
      <c r="A4" s="417" t="s">
        <v>505</v>
      </c>
      <c r="B4" s="417"/>
      <c r="C4" s="26" t="s">
        <v>506</v>
      </c>
      <c r="D4" s="26" t="s">
        <v>507</v>
      </c>
      <c r="E4" s="26" t="s">
        <v>508</v>
      </c>
      <c r="F4" s="26" t="s">
        <v>509</v>
      </c>
      <c r="G4" s="26" t="s">
        <v>510</v>
      </c>
      <c r="H4" s="63" t="s">
        <v>511</v>
      </c>
      <c r="I4" s="238" t="s">
        <v>512</v>
      </c>
      <c r="J4" s="53" t="s">
        <v>511</v>
      </c>
      <c r="K4" s="328" t="s">
        <v>888</v>
      </c>
      <c r="L4" s="53" t="s">
        <v>511</v>
      </c>
    </row>
    <row r="5" spans="1:13" ht="143.25" thickTop="1" thickBot="1" x14ac:dyDescent="0.3">
      <c r="A5" s="73">
        <v>1</v>
      </c>
      <c r="B5" s="39" t="s">
        <v>602</v>
      </c>
      <c r="C5" s="75">
        <v>4</v>
      </c>
      <c r="D5" s="40">
        <v>44593</v>
      </c>
      <c r="E5" s="41">
        <v>44651</v>
      </c>
      <c r="F5" s="72" t="s">
        <v>603</v>
      </c>
      <c r="G5" s="61"/>
      <c r="H5" s="64"/>
      <c r="I5" s="52"/>
      <c r="J5" s="31"/>
      <c r="K5" s="326" t="s">
        <v>1036</v>
      </c>
      <c r="L5" s="51"/>
      <c r="M5" s="329">
        <v>1</v>
      </c>
    </row>
    <row r="6" spans="1:13" ht="81" customHeight="1" thickTop="1" thickBot="1" x14ac:dyDescent="0.3">
      <c r="A6" s="74">
        <v>2</v>
      </c>
      <c r="B6" s="66" t="s">
        <v>604</v>
      </c>
      <c r="C6" s="76">
        <v>1</v>
      </c>
      <c r="D6" s="67">
        <v>44621</v>
      </c>
      <c r="E6" s="68">
        <v>44651</v>
      </c>
      <c r="F6" s="79" t="s">
        <v>605</v>
      </c>
      <c r="G6" s="80"/>
      <c r="H6" s="52"/>
      <c r="I6" s="52"/>
      <c r="J6" s="31"/>
      <c r="K6" s="326" t="s">
        <v>1036</v>
      </c>
      <c r="L6" s="51"/>
      <c r="M6" s="329">
        <v>1</v>
      </c>
    </row>
    <row r="7" spans="1:13" ht="186.75" customHeight="1" thickTop="1" thickBot="1" x14ac:dyDescent="0.3">
      <c r="A7" s="73">
        <v>3</v>
      </c>
      <c r="B7" s="39" t="s">
        <v>606</v>
      </c>
      <c r="C7" s="77">
        <v>2</v>
      </c>
      <c r="D7" s="42">
        <v>44652</v>
      </c>
      <c r="E7" s="43">
        <v>44742</v>
      </c>
      <c r="F7" s="81"/>
      <c r="G7" s="81" t="s">
        <v>607</v>
      </c>
      <c r="H7" s="94" t="s">
        <v>608</v>
      </c>
      <c r="I7" s="254" t="s">
        <v>609</v>
      </c>
      <c r="J7" s="264" t="s">
        <v>608</v>
      </c>
      <c r="K7" s="326" t="s">
        <v>1036</v>
      </c>
      <c r="L7" s="51"/>
      <c r="M7" s="329">
        <v>1</v>
      </c>
    </row>
    <row r="8" spans="1:13" ht="68.25" customHeight="1" thickTop="1" thickBot="1" x14ac:dyDescent="0.3">
      <c r="A8" s="73">
        <v>4</v>
      </c>
      <c r="B8" s="44" t="s">
        <v>610</v>
      </c>
      <c r="C8" s="77">
        <v>1</v>
      </c>
      <c r="D8" s="42">
        <v>44682</v>
      </c>
      <c r="E8" s="43">
        <v>44742</v>
      </c>
      <c r="F8" s="81" t="s">
        <v>611</v>
      </c>
      <c r="G8" s="81"/>
      <c r="H8" s="52"/>
      <c r="I8" s="52"/>
      <c r="J8" s="31"/>
      <c r="K8" s="326" t="s">
        <v>1036</v>
      </c>
      <c r="L8" s="51"/>
      <c r="M8" s="329">
        <v>1</v>
      </c>
    </row>
    <row r="9" spans="1:13" ht="196.5" customHeight="1" thickTop="1" thickBot="1" x14ac:dyDescent="0.3">
      <c r="A9" s="73">
        <v>5</v>
      </c>
      <c r="B9" s="46" t="s">
        <v>612</v>
      </c>
      <c r="C9" s="75">
        <v>1</v>
      </c>
      <c r="D9" s="40">
        <v>44562</v>
      </c>
      <c r="E9" s="41">
        <v>44926</v>
      </c>
      <c r="F9" s="82"/>
      <c r="G9" s="82" t="s">
        <v>613</v>
      </c>
      <c r="H9" s="52" t="s">
        <v>614</v>
      </c>
      <c r="I9" s="52" t="s">
        <v>615</v>
      </c>
      <c r="J9" s="31"/>
      <c r="K9" s="326" t="s">
        <v>1036</v>
      </c>
      <c r="L9" s="51"/>
      <c r="M9" s="329">
        <v>1</v>
      </c>
    </row>
    <row r="10" spans="1:13" ht="159" customHeight="1" thickTop="1" thickBot="1" x14ac:dyDescent="0.3">
      <c r="A10" s="73">
        <v>6</v>
      </c>
      <c r="B10" s="45" t="s">
        <v>616</v>
      </c>
      <c r="C10" s="75">
        <v>1</v>
      </c>
      <c r="D10" s="40">
        <v>44682</v>
      </c>
      <c r="E10" s="41">
        <v>44712</v>
      </c>
      <c r="F10" s="82"/>
      <c r="G10" s="60" t="s">
        <v>617</v>
      </c>
      <c r="H10" s="52" t="s">
        <v>618</v>
      </c>
      <c r="I10" s="254" t="s">
        <v>619</v>
      </c>
      <c r="J10" s="265" t="s">
        <v>620</v>
      </c>
      <c r="K10" s="326" t="s">
        <v>1038</v>
      </c>
      <c r="L10" s="265" t="s">
        <v>1037</v>
      </c>
      <c r="M10" s="329">
        <v>1</v>
      </c>
    </row>
    <row r="11" spans="1:13" ht="186" customHeight="1" thickTop="1" thickBot="1" x14ac:dyDescent="0.3">
      <c r="A11" s="73">
        <v>7</v>
      </c>
      <c r="B11" s="69" t="s">
        <v>621</v>
      </c>
      <c r="C11" s="78">
        <v>1</v>
      </c>
      <c r="D11" s="70">
        <v>44652</v>
      </c>
      <c r="E11" s="71">
        <v>44682</v>
      </c>
      <c r="F11" s="83"/>
      <c r="G11" s="84" t="s">
        <v>622</v>
      </c>
      <c r="H11" s="85" t="s">
        <v>623</v>
      </c>
      <c r="I11" s="281" t="s">
        <v>242</v>
      </c>
      <c r="J11" s="31"/>
      <c r="K11" s="326" t="s">
        <v>1036</v>
      </c>
      <c r="L11" s="51"/>
      <c r="M11" s="329">
        <v>1</v>
      </c>
    </row>
    <row r="12" spans="1:13" ht="134.25" customHeight="1" thickTop="1" thickBot="1" x14ac:dyDescent="0.3">
      <c r="A12" s="73">
        <v>8</v>
      </c>
      <c r="B12" s="46" t="s">
        <v>624</v>
      </c>
      <c r="C12" s="75">
        <v>1</v>
      </c>
      <c r="D12" s="40">
        <v>44743</v>
      </c>
      <c r="E12" s="41">
        <v>44803</v>
      </c>
      <c r="F12" s="72"/>
      <c r="G12" s="72" t="s">
        <v>625</v>
      </c>
      <c r="H12" s="86"/>
      <c r="I12" s="254" t="s">
        <v>626</v>
      </c>
      <c r="J12" s="265" t="s">
        <v>627</v>
      </c>
      <c r="K12" s="326" t="s">
        <v>1036</v>
      </c>
      <c r="L12" s="51"/>
      <c r="M12" s="329">
        <v>1</v>
      </c>
    </row>
    <row r="13" spans="1:13" ht="48.75" thickTop="1" thickBot="1" x14ac:dyDescent="0.3">
      <c r="A13" s="73">
        <v>11</v>
      </c>
      <c r="B13" s="47" t="s">
        <v>628</v>
      </c>
      <c r="C13" s="77" t="s">
        <v>629</v>
      </c>
      <c r="D13" s="42">
        <v>44743</v>
      </c>
      <c r="E13" s="42">
        <v>44773</v>
      </c>
      <c r="F13" s="35"/>
      <c r="G13" s="61" t="s">
        <v>258</v>
      </c>
      <c r="H13" s="61"/>
      <c r="I13" s="254" t="s">
        <v>630</v>
      </c>
      <c r="J13" s="265" t="s">
        <v>620</v>
      </c>
      <c r="K13" s="326" t="s">
        <v>1039</v>
      </c>
      <c r="L13" s="265" t="s">
        <v>1040</v>
      </c>
      <c r="M13" s="329">
        <v>1</v>
      </c>
    </row>
    <row r="14" spans="1:13" ht="48.75" thickTop="1" thickBot="1" x14ac:dyDescent="0.3">
      <c r="A14" s="73">
        <v>12</v>
      </c>
      <c r="B14" s="47" t="s">
        <v>631</v>
      </c>
      <c r="C14" s="77" t="s">
        <v>629</v>
      </c>
      <c r="D14" s="42">
        <v>44774</v>
      </c>
      <c r="E14" s="42">
        <v>44803</v>
      </c>
      <c r="F14" s="35"/>
      <c r="G14" s="61"/>
      <c r="H14" s="61"/>
      <c r="I14" s="254" t="s">
        <v>632</v>
      </c>
      <c r="J14" s="265" t="s">
        <v>620</v>
      </c>
      <c r="K14" s="326" t="s">
        <v>1041</v>
      </c>
      <c r="L14" s="265" t="s">
        <v>1040</v>
      </c>
      <c r="M14" s="329">
        <v>1</v>
      </c>
    </row>
    <row r="15" spans="1:13" ht="48.75" thickTop="1" thickBot="1" x14ac:dyDescent="0.3">
      <c r="A15" s="73">
        <v>13</v>
      </c>
      <c r="B15" s="47" t="s">
        <v>633</v>
      </c>
      <c r="C15" s="77" t="s">
        <v>629</v>
      </c>
      <c r="D15" s="42">
        <v>44774</v>
      </c>
      <c r="E15" s="42">
        <v>44803</v>
      </c>
      <c r="F15" s="35"/>
      <c r="G15" s="61"/>
      <c r="H15" s="61"/>
      <c r="I15" s="254" t="s">
        <v>634</v>
      </c>
      <c r="J15" s="265" t="s">
        <v>620</v>
      </c>
      <c r="K15" s="326" t="s">
        <v>1036</v>
      </c>
      <c r="L15" s="51"/>
      <c r="M15" s="329">
        <v>1</v>
      </c>
    </row>
    <row r="16" spans="1:13" ht="48.75" thickTop="1" thickBot="1" x14ac:dyDescent="0.3">
      <c r="A16" s="73">
        <v>14</v>
      </c>
      <c r="B16" s="47" t="s">
        <v>635</v>
      </c>
      <c r="C16" s="77" t="s">
        <v>629</v>
      </c>
      <c r="D16" s="42">
        <v>44805</v>
      </c>
      <c r="E16" s="42">
        <v>44834</v>
      </c>
      <c r="F16" s="35"/>
      <c r="G16" s="61"/>
      <c r="H16" s="61"/>
      <c r="I16" s="254" t="s">
        <v>636</v>
      </c>
      <c r="J16" s="265" t="s">
        <v>620</v>
      </c>
      <c r="K16" s="326" t="s">
        <v>1042</v>
      </c>
      <c r="L16" s="265" t="s">
        <v>1040</v>
      </c>
      <c r="M16" s="329">
        <v>1</v>
      </c>
    </row>
    <row r="17" spans="1:13" ht="48.75" thickTop="1" thickBot="1" x14ac:dyDescent="0.3">
      <c r="A17" s="73">
        <v>15</v>
      </c>
      <c r="B17" s="47" t="s">
        <v>637</v>
      </c>
      <c r="C17" s="77" t="s">
        <v>629</v>
      </c>
      <c r="D17" s="42">
        <v>44835</v>
      </c>
      <c r="E17" s="42">
        <v>44864</v>
      </c>
      <c r="F17" s="35"/>
      <c r="G17" s="61"/>
      <c r="H17" s="61"/>
      <c r="I17" s="254" t="s">
        <v>638</v>
      </c>
      <c r="J17" s="265" t="s">
        <v>620</v>
      </c>
      <c r="K17" s="206" t="s">
        <v>1089</v>
      </c>
      <c r="L17" s="51"/>
      <c r="M17" s="329">
        <v>1</v>
      </c>
    </row>
    <row r="18" spans="1:13" ht="48.75" thickTop="1" thickBot="1" x14ac:dyDescent="0.3">
      <c r="A18" s="73">
        <v>16</v>
      </c>
      <c r="B18" s="47" t="s">
        <v>639</v>
      </c>
      <c r="C18" s="77" t="s">
        <v>629</v>
      </c>
      <c r="D18" s="42">
        <v>44866</v>
      </c>
      <c r="E18" s="42">
        <v>44895</v>
      </c>
      <c r="F18" s="35"/>
      <c r="G18" s="61"/>
      <c r="H18" s="61"/>
      <c r="I18" s="254" t="s">
        <v>638</v>
      </c>
      <c r="J18" s="265" t="s">
        <v>620</v>
      </c>
      <c r="K18" s="206" t="s">
        <v>1089</v>
      </c>
      <c r="L18" s="51"/>
      <c r="M18" s="329">
        <v>1</v>
      </c>
    </row>
    <row r="19" spans="1:13" ht="18.75" thickTop="1" x14ac:dyDescent="0.25">
      <c r="M19" s="331">
        <v>1</v>
      </c>
    </row>
  </sheetData>
  <mergeCells count="3">
    <mergeCell ref="A1:G2"/>
    <mergeCell ref="A3:G3"/>
    <mergeCell ref="A4:B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PAI 2022_v5</vt:lpstr>
      <vt:lpstr>PAI 2022_v4</vt:lpstr>
      <vt:lpstr>Historial cambios</vt:lpstr>
      <vt:lpstr>PAA</vt:lpstr>
      <vt:lpstr>PINAR</vt:lpstr>
      <vt:lpstr>Plan vacantes</vt:lpstr>
      <vt:lpstr>P. Previsión recursos humanos</vt:lpstr>
      <vt:lpstr>P. Estratégico talento humano</vt:lpstr>
      <vt:lpstr>P. Capacitación</vt:lpstr>
      <vt:lpstr>P. Bienestar e incentivos</vt:lpstr>
      <vt:lpstr>P. SST</vt:lpstr>
      <vt:lpstr>PETI</vt:lpstr>
      <vt:lpstr>P. Tratamiento riesgos de seg.</vt:lpstr>
      <vt:lpstr>Plan seguridad y privacidad inf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Vivian Lorena Galindo Piracoca</dc:creator>
  <cp:keywords/>
  <dc:description/>
  <cp:lastModifiedBy>Vivian Lorena Galindo Piracoca</cp:lastModifiedBy>
  <cp:revision/>
  <dcterms:created xsi:type="dcterms:W3CDTF">2022-07-26T13:36:20Z</dcterms:created>
  <dcterms:modified xsi:type="dcterms:W3CDTF">2023-11-28T20:35:50Z</dcterms:modified>
  <cp:category/>
  <cp:contentStatus/>
</cp:coreProperties>
</file>