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https://alimentosparaaprender-my.sharepoint.com/personal/vgalindo_uapa-pae_gov_co/Documents/Escritorio/6_ PAI/2024/4. Seguimientos/1er trimestre/"/>
    </mc:Choice>
  </mc:AlternateContent>
  <xr:revisionPtr revIDLastSave="724" documentId="11_42A8F3E2023EAE8DDF7CEA5224A6EF86993DE38B" xr6:coauthVersionLast="47" xr6:coauthVersionMax="47" xr10:uidLastSave="{8EA903DE-D486-4698-A4BB-CE12D9E0C878}"/>
  <bookViews>
    <workbookView xWindow="-120" yWindow="-120" windowWidth="29040" windowHeight="15720" xr2:uid="{00000000-000D-0000-FFFF-FFFF00000000}"/>
  </bookViews>
  <sheets>
    <sheet name="Seguimiento_primer_trimestre" sheetId="1" r:id="rId1"/>
  </sheets>
  <externalReferences>
    <externalReference r:id="rId2"/>
  </externalReferences>
  <definedNames>
    <definedName name="_xlnm._FilterDatabase" localSheetId="0" hidden="1">Seguimiento_primer_trimestre!$A$7:$AU$42</definedName>
    <definedName name="A_Fortalecimiento_del_Programa_de_Alimentación_Escolar_que_contribuya_a_la_equidad_el_bienestar_y_la_seguridad_alimentaria_nacional">'[1]PROYECTOS DE INVERSIÓN'!#REF!</definedName>
    <definedName name="PROYECTOS">'[1]PROYECTOS DE INVERSIÓN'!#REF!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AC17" i="1" l="1"/>
  <c r="Z17" i="1"/>
  <c r="AC15" i="1"/>
  <c r="AC14" i="1"/>
  <c r="AC16" i="1"/>
  <c r="Z16" i="1"/>
  <c r="AR41" i="1" l="1"/>
  <c r="AS41" i="1" s="1"/>
  <c r="AR40" i="1"/>
  <c r="AS40" i="1" s="1"/>
  <c r="AR39" i="1"/>
  <c r="AS39" i="1" s="1"/>
  <c r="AR38" i="1"/>
  <c r="AS38" i="1" s="1"/>
  <c r="AR37" i="1"/>
  <c r="AS37" i="1" s="1"/>
  <c r="AR36" i="1"/>
  <c r="AS36" i="1" s="1"/>
  <c r="AR35" i="1"/>
  <c r="AS35" i="1" s="1"/>
  <c r="AR34" i="1"/>
  <c r="AS34" i="1" s="1"/>
  <c r="AR33" i="1"/>
  <c r="AS33" i="1" s="1"/>
  <c r="AR32" i="1"/>
  <c r="AS32" i="1" s="1"/>
  <c r="AR30" i="1"/>
  <c r="AS30" i="1" s="1"/>
  <c r="AR29" i="1"/>
  <c r="AS29" i="1" s="1"/>
  <c r="AR27" i="1"/>
  <c r="AS27" i="1" s="1"/>
  <c r="AR26" i="1"/>
  <c r="AS26" i="1" s="1"/>
  <c r="AR23" i="1"/>
  <c r="AS23" i="1" s="1"/>
  <c r="AR22" i="1"/>
  <c r="AS22" i="1" s="1"/>
  <c r="AR21" i="1"/>
  <c r="AS21" i="1" s="1"/>
  <c r="AR20" i="1"/>
  <c r="AS20" i="1" s="1"/>
  <c r="AR19" i="1"/>
  <c r="AS19" i="1" s="1"/>
  <c r="AR18" i="1"/>
  <c r="AS18" i="1" s="1"/>
  <c r="AR17" i="1"/>
  <c r="AS17" i="1" s="1"/>
  <c r="AR16" i="1"/>
  <c r="AS16" i="1" s="1"/>
  <c r="AR15" i="1"/>
  <c r="AS15" i="1" s="1"/>
  <c r="AR14" i="1"/>
  <c r="AS14" i="1" s="1"/>
  <c r="AR13" i="1"/>
  <c r="AS13" i="1" s="1"/>
  <c r="AR11" i="1"/>
  <c r="AS11" i="1" s="1"/>
  <c r="AR10" i="1"/>
  <c r="AS10" i="1" s="1"/>
  <c r="AR9" i="1"/>
  <c r="AS9" i="1" s="1"/>
  <c r="AR8" i="1"/>
  <c r="AP9" i="1"/>
  <c r="AQ9" i="1" s="1"/>
  <c r="AP41" i="1"/>
  <c r="AQ41" i="1" s="1"/>
  <c r="AP40" i="1"/>
  <c r="AQ40" i="1" s="1"/>
  <c r="AP39" i="1"/>
  <c r="AQ39" i="1" s="1"/>
  <c r="AP38" i="1"/>
  <c r="AQ38" i="1" s="1"/>
  <c r="AP37" i="1"/>
  <c r="AQ37" i="1" s="1"/>
  <c r="AP36" i="1"/>
  <c r="AQ36" i="1" s="1"/>
  <c r="AP35" i="1"/>
  <c r="AQ35" i="1" s="1"/>
  <c r="AP34" i="1"/>
  <c r="AQ34" i="1" s="1"/>
  <c r="AP33" i="1"/>
  <c r="AQ33" i="1" s="1"/>
  <c r="AP32" i="1"/>
  <c r="AQ32" i="1" s="1"/>
  <c r="AP31" i="1"/>
  <c r="AQ31" i="1" s="1"/>
  <c r="AP30" i="1"/>
  <c r="AQ30" i="1" s="1"/>
  <c r="AP29" i="1"/>
  <c r="AQ29" i="1" s="1"/>
  <c r="AP28" i="1"/>
  <c r="AQ28" i="1" s="1"/>
  <c r="AP27" i="1"/>
  <c r="AQ27" i="1" s="1"/>
  <c r="AP26" i="1"/>
  <c r="AQ26" i="1" s="1"/>
  <c r="AP25" i="1"/>
  <c r="AQ25" i="1" s="1"/>
  <c r="AP24" i="1"/>
  <c r="AQ24" i="1" s="1"/>
  <c r="AP23" i="1"/>
  <c r="AQ23" i="1" s="1"/>
  <c r="AP22" i="1"/>
  <c r="AQ22" i="1" s="1"/>
  <c r="AP21" i="1"/>
  <c r="AQ21" i="1" s="1"/>
  <c r="AP20" i="1"/>
  <c r="AQ20" i="1" s="1"/>
  <c r="AP19" i="1"/>
  <c r="AQ19" i="1" s="1"/>
  <c r="AP18" i="1"/>
  <c r="AQ18" i="1" s="1"/>
  <c r="AP17" i="1"/>
  <c r="AQ17" i="1" s="1"/>
  <c r="AP16" i="1"/>
  <c r="AQ16" i="1" s="1"/>
  <c r="AP15" i="1"/>
  <c r="AQ15" i="1" s="1"/>
  <c r="AP14" i="1"/>
  <c r="AQ14" i="1" s="1"/>
  <c r="AP13" i="1"/>
  <c r="AQ13" i="1" s="1"/>
  <c r="AP12" i="1"/>
  <c r="AQ12" i="1" s="1"/>
  <c r="AT12" i="1" s="1"/>
  <c r="AP11" i="1"/>
  <c r="AQ11" i="1" s="1"/>
  <c r="AT11" i="1" s="1"/>
  <c r="AP10" i="1"/>
  <c r="AQ10" i="1" s="1"/>
  <c r="AT10" i="1" s="1"/>
  <c r="AP8" i="1"/>
  <c r="AQ8" i="1" s="1"/>
  <c r="AT8" i="1" l="1"/>
  <c r="AS8" i="1"/>
  <c r="AT13" i="1"/>
  <c r="AT29" i="1"/>
  <c r="AT22" i="1"/>
  <c r="AT25" i="1"/>
  <c r="AT18" i="1"/>
  <c r="AC11" i="1"/>
  <c r="Z11" i="1"/>
  <c r="AC10" i="1" l="1"/>
  <c r="Z10" i="1"/>
  <c r="Z41" i="1" l="1"/>
  <c r="AC39" i="1"/>
  <c r="AC40" i="1"/>
  <c r="Z39" i="1"/>
  <c r="Z40" i="1"/>
  <c r="AC38" i="1"/>
  <c r="Z38" i="1"/>
  <c r="AC37" i="1"/>
  <c r="Z37" i="1"/>
  <c r="Z36" i="1"/>
  <c r="AC33" i="1"/>
  <c r="Z33" i="1"/>
  <c r="AC32" i="1"/>
  <c r="Z31" i="1"/>
  <c r="AC29" i="1"/>
  <c r="Z29" i="1"/>
  <c r="AC9" i="1" l="1"/>
  <c r="AC8" i="1"/>
  <c r="Z8" i="1"/>
  <c r="AC19" i="1" l="1"/>
  <c r="Z19" i="1"/>
  <c r="AC18" i="1" l="1"/>
  <c r="AC27" i="1" l="1"/>
  <c r="Z23" i="1" l="1"/>
  <c r="AC22" i="1"/>
  <c r="Z22" i="1" l="1"/>
  <c r="AJ13" i="1" l="1"/>
  <c r="AG13" i="1"/>
  <c r="X13" i="1"/>
  <c r="Z13" i="1" s="1"/>
</calcChain>
</file>

<file path=xl/sharedStrings.xml><?xml version="1.0" encoding="utf-8"?>
<sst xmlns="http://schemas.openxmlformats.org/spreadsheetml/2006/main" count="975" uniqueCount="389">
  <si>
    <t>ALINEACIÓN INSTITUCIONAL</t>
  </si>
  <si>
    <t>ALINEACIÓN PROYECTO DE INVERSIÓN</t>
  </si>
  <si>
    <t>RESPONSABLE</t>
  </si>
  <si>
    <t xml:space="preserve">PROGAMACIÓN ANUAL PLAN DE ACCIÓN </t>
  </si>
  <si>
    <t xml:space="preserve"> PROGRAMACIÓN II TRIMESTRE</t>
  </si>
  <si>
    <t>PROGRAMACIÓN III TRIMESTRE</t>
  </si>
  <si>
    <t>PROGRAMACIÓN IV TRIMESTRE</t>
  </si>
  <si>
    <t>ALINEACIÓN CON LOS ODS</t>
  </si>
  <si>
    <t>ALINEACIÓN CON EL PNDE</t>
  </si>
  <si>
    <t xml:space="preserve">ALINEACIÓN CON EL PND EJES DE TRANSFORMACIÓN </t>
  </si>
  <si>
    <t>ALINEACIÓN CON EL PND CATALIZADORES</t>
  </si>
  <si>
    <t>ALINEACIÓN CON EL PND COMPONENTES</t>
  </si>
  <si>
    <t>ALINEACIÓN CON EL PLAN ESTRATÉGICO SECTORIAL</t>
  </si>
  <si>
    <t>ALINEACIÓN CON OBJETIVOS ESTRATEGICOS Y RETOS</t>
  </si>
  <si>
    <t>DIMENSIÓN DEL MIPG</t>
  </si>
  <si>
    <t>ARTICULACIÓN PLANES DECRETO 612 DE 2018</t>
  </si>
  <si>
    <t>PROYECTO DE INVERSIÓN</t>
  </si>
  <si>
    <t>OBJETIVO ESPECÍFICO</t>
  </si>
  <si>
    <t>PRODUCTO</t>
  </si>
  <si>
    <t>ACTIVIDAD PROYECTO DE INVERSIÓN</t>
  </si>
  <si>
    <t>DEPENDENCIA</t>
  </si>
  <si>
    <t>PROCESO SIG</t>
  </si>
  <si>
    <t>INFORMACIÓN DE MEDICIÓN</t>
  </si>
  <si>
    <t>METAS</t>
  </si>
  <si>
    <t>RECURSOS</t>
  </si>
  <si>
    <t>PROGRAMACIÓN META</t>
  </si>
  <si>
    <t>DESCRIPCIÓN META</t>
  </si>
  <si>
    <t>PROGRAMACIÓN RECURSOS</t>
  </si>
  <si>
    <t>CODIGO LÍNEA PLAN DE ACCIÓN</t>
  </si>
  <si>
    <t xml:space="preserve">ACTIVIDAD PLAN DE ACCIÓN </t>
  </si>
  <si>
    <t>INDICADOR</t>
  </si>
  <si>
    <t>FÓRMULA DE CÁLCULO</t>
  </si>
  <si>
    <t>UNIDAD DE MEDIDA</t>
  </si>
  <si>
    <t>META FÍSICA ANUAL</t>
  </si>
  <si>
    <t xml:space="preserve">VALOR ANUAL ASIGNADO </t>
  </si>
  <si>
    <t>N/A</t>
  </si>
  <si>
    <t>Convergencia Regional</t>
  </si>
  <si>
    <t>Catalizador 5: Fortalecimiento institucional como motor de cambio para recuperar la confianza de la ciudadanía y para el fortalecimiento del vínculo Estado Ciudadanía</t>
  </si>
  <si>
    <t>Lucha contra la corrupción en las entidades públicas nacionales y territoriales - Entiades públicas territoriales y nacionales fortalecidas</t>
  </si>
  <si>
    <t>Alimentación Escolar</t>
  </si>
  <si>
    <t>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t>
  </si>
  <si>
    <t xml:space="preserve">Direccionamiento Estratégico </t>
  </si>
  <si>
    <t xml:space="preserve">Gestión presupuestal y eficiencia del gasto público </t>
  </si>
  <si>
    <t>1 Ampliación del programa de alimentación escolar a nivel nacional</t>
  </si>
  <si>
    <t xml:space="preserve">1.1 Ampliar el acceso a complementos alimentarios de los estudiantes matriculados en el sector oficial </t>
  </si>
  <si>
    <t>1.1.1 Servicio de Asistencia Técnica para la implementación del PAE</t>
  </si>
  <si>
    <t>1.1.1.3 Implementar mecanismos para la divulgación del PAE y el fortalecimiento de las capacidades territoriales</t>
  </si>
  <si>
    <t>Dirección General - Planeación</t>
  </si>
  <si>
    <t>Direccionamiento estratégico</t>
  </si>
  <si>
    <t>110-01</t>
  </si>
  <si>
    <t xml:space="preserve">Elaborar y difundir instrumentos y/o herramientas en materia de planeación y seguimiento a la gestión institucional para el fortalecimiento en la toma de decisiones </t>
  </si>
  <si>
    <t>Instrumentos y/o herramientas elaborados y difundidos</t>
  </si>
  <si>
    <t>Sumatoria de instrumentos y/o herramientas en materia de planeación y seguimiento a la gestión institucional elaboradas y difundidas</t>
  </si>
  <si>
    <t>Número</t>
  </si>
  <si>
    <t xml:space="preserve">Informe de gestión </t>
  </si>
  <si>
    <t xml:space="preserve">Planeación institucional </t>
  </si>
  <si>
    <t>110-02</t>
  </si>
  <si>
    <t>Diseñar e implementar mecanismos y estrategias con el fin de fortalecer el Sistema Integrado de Gestión de la Unidad.</t>
  </si>
  <si>
    <t>Mecanismos y estrategias diseñados e implementados</t>
  </si>
  <si>
    <t>Sumatoria de mecanismos y estrategias diseñados e implementados</t>
  </si>
  <si>
    <t>Informes semestral de seguimiento a la implementación del SIG</t>
  </si>
  <si>
    <t>Educación con Calidad</t>
  </si>
  <si>
    <t>La construcción de un sistema educativo articulado, participativo, descentralizado y con mecanismos eficaces de concertación</t>
  </si>
  <si>
    <t>Seguridad Humana y Justicia Social</t>
  </si>
  <si>
    <t>Catalizador: B. Superación de
privaciones como fundamento de la
dignidad humana y condiciones
básicas para el bienestar</t>
  </si>
  <si>
    <t>Educación de Calidad para reducir la desigualdad - Por un Programa de Alimentación Escolar (PAE) más equitativo, que contribuya al bienestar y la seguridad alimentaria</t>
  </si>
  <si>
    <t>OE2 Promover una operación más descentralizada del PAE a cargo de los municipios, que fomente el desarrollo y crecimiento de las economías locales y regionales, privilegiando la participación de las comunidades en la operación y el control social del programa, mediante el diseño e implementación del modelo de operación del PAE en los municipios de las ETC departamentales, con el fin de mejorar la eficiencia, eficacia y transparencia del programa.</t>
  </si>
  <si>
    <t xml:space="preserve">Información y Comunicación </t>
  </si>
  <si>
    <t xml:space="preserve">Transparencia, acceso a la información pública y lucha contra la corrupción </t>
  </si>
  <si>
    <t>Plan Anticorrupción y de Atención al Ciudadano</t>
  </si>
  <si>
    <t>Dirección General - Comunicaciones</t>
  </si>
  <si>
    <t>Comunicación estratégica</t>
  </si>
  <si>
    <t>120-01</t>
  </si>
  <si>
    <t>Diseñar e implementar una estrategia de comunicación externa e interna, a través de medios institucionales, para difundir en todo el territorio nacional los temas estratégicos y logros del PAE, así como informción de  interés de los colaboradores de la UAPA</t>
  </si>
  <si>
    <t>Estrategia de comunicación diseñada e implementada</t>
  </si>
  <si>
    <t>Sumatoria de Informes de avance frente a la estrategia de comunicación</t>
  </si>
  <si>
    <t>Estrategia de comunicación interna y externa diseñada</t>
  </si>
  <si>
    <t xml:space="preserve">Informe I de implementación de la estrategia </t>
  </si>
  <si>
    <t xml:space="preserve">Informe II de implementación de la estrategia </t>
  </si>
  <si>
    <t xml:space="preserve">Informe final de implementación de la estrategia </t>
  </si>
  <si>
    <t xml:space="preserve">Control Interno </t>
  </si>
  <si>
    <t>Evaluación y mejoramiento continuo</t>
  </si>
  <si>
    <t>130-01</t>
  </si>
  <si>
    <t>Definir e implementar el Programa anual de auditorías integrales con el fin de evaluar la gestión de los procesos de la UApA.</t>
  </si>
  <si>
    <t>Auditorías programadas ejecutadas</t>
  </si>
  <si>
    <t>(Número de auditorias ejecutadas / Total auditorías programadas) * 100</t>
  </si>
  <si>
    <t>Porcentaje</t>
  </si>
  <si>
    <t>Elaboración del programa anual de auditorías y presentación ante el Comité Institucional de Coordinación de Control Interno</t>
  </si>
  <si>
    <t>Ejecución auditorías programadas para el periodo y presentación de informes de ley</t>
  </si>
  <si>
    <t>Gestión con valores para resultados</t>
  </si>
  <si>
    <t xml:space="preserve">Defensa jurídica </t>
  </si>
  <si>
    <t>Dirección General - Jurídica</t>
  </si>
  <si>
    <t>Gestión jurídica </t>
  </si>
  <si>
    <t>140-01</t>
  </si>
  <si>
    <t xml:space="preserve">Revisar la pertinencia de la actualización del reglamento del Comité de Conciliación de la UApA, en el marco de la implementación de la política de  la defensa jurídica del Modelo Integrado de Planeación y Gestión </t>
  </si>
  <si>
    <t>Documento de actualización del reglamento del Comité de Conciliación de la UApA, revisado</t>
  </si>
  <si>
    <t xml:space="preserve">Sumatoria de documentos revisados </t>
  </si>
  <si>
    <t>n/a</t>
  </si>
  <si>
    <t>Reglamento del Comité de conciliación de la UApA revisado</t>
  </si>
  <si>
    <t>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t>
  </si>
  <si>
    <t>1.1.2 Servicio de apoyo financiero a entidades territoriales para la ejecución de estrategias de permanencia con alimentación escolar</t>
  </si>
  <si>
    <t>1.1.2.1 Distribuir a las Entidades Territoriales Certificadas, los recursos del Presupuesto General de la Nación, destinados a cofinanciar la operación del Programa de Alimentación Escolar</t>
  </si>
  <si>
    <t>Subdirección General</t>
  </si>
  <si>
    <t>Gestión de los recursos financieros del PAE</t>
  </si>
  <si>
    <t>200-01</t>
  </si>
  <si>
    <t>Distribuir a las entidades territoriales, los recursos del Presupuesto General de la Nación, destinados a cofinanciar la operación del Programa de Alimentación Escolar, atendiendo los criterios de focalización y priorización</t>
  </si>
  <si>
    <t>Porcentaje de recursos girados a las ETC</t>
  </si>
  <si>
    <t>(Recursos girados a la ETC en el trimestre/Recursos programados en el trimestre) *100</t>
  </si>
  <si>
    <t>Distribución trimestral de recursos de acuerdo con el comportamiento historico de las Transferencias a las ETC</t>
  </si>
  <si>
    <t xml:space="preserve"> 1.1.2.2Hacer seguimiento a la operación y ejecución de los recursos del Programa de Alimentación Escolar asignados a las entidades territoriales</t>
  </si>
  <si>
    <t>Gestión integral para la prestación del servicio PAE </t>
  </si>
  <si>
    <t>200-02</t>
  </si>
  <si>
    <t>Realizar seguimiento a la ejecución de los recursos y operación del PAE mediante verificación de las diferentes fuentes de información oficiales disponibles.</t>
  </si>
  <si>
    <t>Informe de seguimiento a la ejecución de recursos y operación del PAE.</t>
  </si>
  <si>
    <t>Sumatoria de Informes de seguimiento a la ejecución de recursos y operación del PAE, elaborados</t>
  </si>
  <si>
    <t>Elaborar el Informe de seguimiento a la ejecución de recursos y operación del PAE vigencia 2023 y del primer trimestre 2024.</t>
  </si>
  <si>
    <t>Elaborar el Informe de seguimiento a la ejecución de recursos y operación del PAE, del segundo trimestre 2024.</t>
  </si>
  <si>
    <t>Elaborar el Informe de seguimiento a la ejecución de recursos y operación del PAE, tercer trimestre 2024.</t>
  </si>
  <si>
    <t>200-03</t>
  </si>
  <si>
    <t>Realizar apoyo integral a la gestión institucional para la debida operación del PAE.</t>
  </si>
  <si>
    <t>Informe final</t>
  </si>
  <si>
    <t>Sumatoria de Informes</t>
  </si>
  <si>
    <t>Informe consolidado del apoyo integral prestado a la operación del PAE</t>
  </si>
  <si>
    <t>OE3 Fortalecer las capacidades de las entidades territoriales, mediante la asistencia técnica, que promueva entornos escolares saludables y el desarrollo socioemocional orientado a la alimentación saludable de los NNAJ del sistema educativo oficial.</t>
  </si>
  <si>
    <t xml:space="preserve">Participación ciudadana en la gestión pública </t>
  </si>
  <si>
    <t>Gestión administrativa </t>
  </si>
  <si>
    <t>200-04</t>
  </si>
  <si>
    <t>Atender requerimientos para brindar asistencia técnica en todo el territorio nacional</t>
  </si>
  <si>
    <t>Informe de avance</t>
  </si>
  <si>
    <t>Sumatoria de informes</t>
  </si>
  <si>
    <t xml:space="preserve">Informe de avance I trimestre </t>
  </si>
  <si>
    <t>Informe de avance II trimestre</t>
  </si>
  <si>
    <t>Informe de avance III trimestre</t>
  </si>
  <si>
    <t>200-05</t>
  </si>
  <si>
    <t>Atender requerimientos logísticos para la realización de eventos programados en el marco de la misionalidad de la UApA</t>
  </si>
  <si>
    <t>OE5 Promover la eficiencia y transparencia a partir del fortalecimiento de las capacidades de las ETC y el despliegue del SiPAE, con el fin de prevenir hechos de corrupción y aumentar la confianza frente al programa y la Unidad.</t>
  </si>
  <si>
    <t xml:space="preserve">Gobierno digital </t>
  </si>
  <si>
    <t>Plan Estratégico de Tecnologías de la Información y las Comunicaciones -­ PETI</t>
  </si>
  <si>
    <t>2 Fortalecimiento de los sistemas de información para la gestión de la Alimentación Escolar Nacional</t>
  </si>
  <si>
    <t xml:space="preserve"> 2.1 Fortalecer la gestión y el seguimiento del PAE a través de herramientas TIC</t>
  </si>
  <si>
    <t>2.1.1 Servicio de información en materia educativa</t>
  </si>
  <si>
    <t>2.1.1.1 Desarrollar y poner en marcha el sistema de información del PAE</t>
  </si>
  <si>
    <t>Subdirección de Información</t>
  </si>
  <si>
    <t>Gestión de la tecnología e información</t>
  </si>
  <si>
    <t>210-01</t>
  </si>
  <si>
    <t>Realizar el desarrollo de un (1) subsistema del ecosistema SiPAE, y la implementación de MiPAE</t>
  </si>
  <si>
    <t>Subistemas desarrollados e implementados</t>
  </si>
  <si>
    <t>Sumatoria de subistemas desarrollados e implementados</t>
  </si>
  <si>
    <t>Seguridad digital</t>
  </si>
  <si>
    <t>Plan de Seguridad y Privacidad de la Información</t>
  </si>
  <si>
    <t>2.2 Implementar mejoras tecnológicas para la gestión de la Unidad de Alimentos para Aprender</t>
  </si>
  <si>
    <t>2.2.1 Servicio de información implementado</t>
  </si>
  <si>
    <t>2.2.1.1Levantamiento de requerimientos</t>
  </si>
  <si>
    <t>210-02</t>
  </si>
  <si>
    <t>Migrar e implementar los componentes que hacen parte del Sistema de Gestión de Seguridad y Privacidad de la Información de la UApA según la normatividad vigente</t>
  </si>
  <si>
    <t>Avance en la migración e  implementación del Sistema de Gestión de Seguridad y Privacidad de la Información.</t>
  </si>
  <si>
    <t>(Número de actividades ejecutadas/Número de actividades programadas)*100</t>
  </si>
  <si>
    <t>Ejecución de las actividades y entregables programados para el primer trimestre</t>
  </si>
  <si>
    <t>Ejecución de las actividades y entregables programados para el segundo trimestre</t>
  </si>
  <si>
    <t>2.3 Promover el acceso y uso de la información del PAE para la toma de decisiones</t>
  </si>
  <si>
    <t>2.3.1 Servicio de monitoreo y seguimiento a partir de la analítica de datos del PAE</t>
  </si>
  <si>
    <t>2.3.1.1Diseñar y actualizar un modelo de analítica de datos del Programa de Alimentación Escolar para la toma de decisiones</t>
  </si>
  <si>
    <t>210-03</t>
  </si>
  <si>
    <t>Construir diagnóstico de las fuentes de información de la Unidad que permita establecer la ruta a seguir para un modelo de analítica de datos.</t>
  </si>
  <si>
    <t>Avance del diagnóstico para establecer un modelo de analítica de datos</t>
  </si>
  <si>
    <t>Sumatoria de modelos de analítica de datos</t>
  </si>
  <si>
    <t>Estudios previos (RAS)</t>
  </si>
  <si>
    <t>Avance documento diagnóstico para el segundo trimestre</t>
  </si>
  <si>
    <t>Avance documento diagnóstico para el tercer trimestre</t>
  </si>
  <si>
    <t xml:space="preserve">Documento diagnóstico </t>
  </si>
  <si>
    <t>2.2.1.2 Desarrollo</t>
  </si>
  <si>
    <t>210-04</t>
  </si>
  <si>
    <t>Apoyar con soporte en la infraestructura tecnológica de la UApA.</t>
  </si>
  <si>
    <t>Avance en la adquisición de productos y servicios que soportan la infraestructura tecnológica</t>
  </si>
  <si>
    <t>Sumatoria de informes sobre el avance</t>
  </si>
  <si>
    <t xml:space="preserve">Informe de avance </t>
  </si>
  <si>
    <t>OE4 Implementar modelos diferenciales, inclusivos y diversos para la operación del PAE en la zona urbana y en las ruralidades, con pertinencia territorial y enfoque étnico, priorizando las modalidades de preparación en sitio y el rescate del patrimonio gastronómico, con el fin de aportar en la alimentación saludable y la seguridad alimentaria de los NNAJ del sistema educativo oficial.</t>
  </si>
  <si>
    <t xml:space="preserve">Gestión del conocimiento y la innovación </t>
  </si>
  <si>
    <t>1.1.1.2 Desarrollar modelos de operación diferencial, con pertinencia territorial y enfoque étnico</t>
  </si>
  <si>
    <t>Subdirección de Análisis, Calidad e Innovación</t>
  </si>
  <si>
    <t>Gestión de la calidad e innovación de la alimentación escolar. </t>
  </si>
  <si>
    <t>220-01</t>
  </si>
  <si>
    <t>Actualizar y expedir lineamientos, anexos técnicos, documentos e instrumentos que favorezcan la operación del Programa de Alimentación Escolar - PAE con pertinencia territorial</t>
  </si>
  <si>
    <t>Porcentaje de avance en la ejecución del plan de trabajo</t>
  </si>
  <si>
    <t>(Número de actividades desarrolladas / total actividades del plan)*100</t>
  </si>
  <si>
    <t>Expedición de Resolución y anexos técnicos para la operación del PAE general y avance en normatividad de "PAE Rural Disperso"</t>
  </si>
  <si>
    <t>Avance en Lineamientos para comunidades NARP y en la NTC del PAE (6717 de 2024)</t>
  </si>
  <si>
    <t>Despliegue y apropiación de lineamientos técnicos del PAE (General, Rural Disperso)</t>
  </si>
  <si>
    <t>Despliegue y apropiación de lineamientos ténicos del PAE y NTC 6717 de 2024.</t>
  </si>
  <si>
    <t xml:space="preserve">Derecho Humano a la Alimentación </t>
  </si>
  <si>
    <t>Catalizador: C. Adecuación de
Alimentos</t>
  </si>
  <si>
    <t>Prácticas de alimentación saludable y adecuadas al curso de vida, poblaciones y territorios - Entornos de desarrollo que incentiven la alimentación saludable y adecuada</t>
  </si>
  <si>
    <t>220-02</t>
  </si>
  <si>
    <t>Diseñar estrategias territoriales que atiendan la calidad y pertinencia, orientados a la mejora continua de la alimentación escolar, en el marco de los modelos de operación del PAE</t>
  </si>
  <si>
    <t>Plan de trabajo para el diseño de estrategias territoriales que atiendan la calidad y pertinencia, orientados a la mejora continua de la alimentación escolar, en el marco de los modelos de operación del PAE. Definición de EP de Convenios y contratos</t>
  </si>
  <si>
    <t xml:space="preserve">Avance en las actividades previstas en el plan de trabajo para el diseño de estrategias territoriales que atiendan la calidad y pertinencia, orientados a la mejora continua de la alimentación escolar, en el marco de los modelos de operación del PAE. </t>
  </si>
  <si>
    <t>Avance en las actividades previstas en el plan de trabajo para el diseño de estrategias territoriales que atiendan la calidad y pertinencia, orientados a la mejora continua de la alimentación escolar, en el marco de los modelos de operación del PAE</t>
  </si>
  <si>
    <t>220-03</t>
  </si>
  <si>
    <t>Desarrollar capacidades  técnicas en la gestión y operación del PAE, a nivel institucional y comunitario.</t>
  </si>
  <si>
    <t>Personas que  participan en las actividades para el desarrollo de capacidades tecnicas en la gestión y operación del PAE.</t>
  </si>
  <si>
    <t>Sumatoria de  participantes en las actividades desarrolladas</t>
  </si>
  <si>
    <t>Número de Personas que  participan en las actividades para el desarrollo de capacidades tecnicas en la gestión y operación del PAE.</t>
  </si>
  <si>
    <t>1.1.1.1 Brindar orientaciones técnicas en la calidad y pertinencia de la prestación del servicio de alimentación escolar</t>
  </si>
  <si>
    <t>Subdirección de Fortalecimiento</t>
  </si>
  <si>
    <t>230-01</t>
  </si>
  <si>
    <t>Diseñar y desarrollar el plan integral de asistencia técnica para el fortalecimiento de la gestión en los territorios</t>
  </si>
  <si>
    <t xml:space="preserve">Avance de implementación del plan de asistencia técnica </t>
  </si>
  <si>
    <t>Número de asistencias realizadas / Número de asistencias programadas</t>
  </si>
  <si>
    <t xml:space="preserve">100%
</t>
  </si>
  <si>
    <t>Informe de avance en la implementación del Plan de Asistencia Técnica</t>
  </si>
  <si>
    <t>230-02</t>
  </si>
  <si>
    <t>Desarrollar capacidades técnicas en la gestión dirigida a los actores PAE de las entidades territoriales</t>
  </si>
  <si>
    <t>Actores con capacidades técnicas desarrolladas</t>
  </si>
  <si>
    <t>Sumatoria de actores PAE vinculados con procesos en capacidades técnicas desarrolladas.</t>
  </si>
  <si>
    <t>Diseño y construcción del plan operativo de los proyectos orientador a fortalecer capacidades.</t>
  </si>
  <si>
    <t>Registro de actores PAE vinculados con procesos en capacidades técnica desarrolladas.</t>
  </si>
  <si>
    <t>230-03</t>
  </si>
  <si>
    <t>Diseñar el plan de fortalecimiento a partir de la línea de base y los resultados de la auditoria (Si aplica) para las entidades territoriales certificada en el marco de la implementación de los ejes estructurales del Programa de Alimentación Escolar - PAE</t>
  </si>
  <si>
    <t>Planes de fortalecimiento formulados</t>
  </si>
  <si>
    <t>Sumatoria de planes de fortalecimiento formulados a las entidades territoriales</t>
  </si>
  <si>
    <t>Construcción e implementación de Planes de fortalecimiento.</t>
  </si>
  <si>
    <t>230-04</t>
  </si>
  <si>
    <t>Realizar seguimiento a la implementación del PAE en contratación, continuidad, calidad de la prestación del servicio, participación ciudadada con la identificación de alertas en la gestión territorial.</t>
  </si>
  <si>
    <t>Reportes de seguimiento a la implementación del PAE</t>
  </si>
  <si>
    <t>Sumatoria de reportes INOP (Informe de operación)</t>
  </si>
  <si>
    <t>Informes de operación correspondientes a la implementación del PAE</t>
  </si>
  <si>
    <t>Subdirección de Gestión Corporativa</t>
  </si>
  <si>
    <t>Gestión contractual y adquisiciones </t>
  </si>
  <si>
    <t>240-01</t>
  </si>
  <si>
    <t>Elaborar y revisar la documentación requerida para la contratación de los servicios y bienes de la entidad en las diferentes etapas de contratación conforme a las necesidades planteadas por  las dependencias de la Unidad</t>
  </si>
  <si>
    <t>Informe de avances en la gestión de la contratación</t>
  </si>
  <si>
    <t>Sumatoria de informes de estado de la contratación</t>
  </si>
  <si>
    <t>Informe de estado de la contratación</t>
  </si>
  <si>
    <t xml:space="preserve">Talento Humano </t>
  </si>
  <si>
    <t xml:space="preserve">Integridad </t>
  </si>
  <si>
    <t>Gestión del talento humano </t>
  </si>
  <si>
    <t>240-02</t>
  </si>
  <si>
    <t>Programar y ejecutar las actividades para el fomento de la política pública de integridad, transparencia y lucha contra la corrupción, con el propósito de fortalecer el sentido de pertenencia y vocación del servicio público.</t>
  </si>
  <si>
    <t>Actividades  para el fomento de la política pública de integridad, transparencia y lucha contra la corrupción programadas y ejecutadas</t>
  </si>
  <si>
    <t xml:space="preserve">Sumatoria de Informes de avance  </t>
  </si>
  <si>
    <t>Informe de actividades programadas y ejecutadas</t>
  </si>
  <si>
    <t>Talento Humano</t>
  </si>
  <si>
    <t>Plan Anual de Vacantes</t>
  </si>
  <si>
    <t>240-03</t>
  </si>
  <si>
    <t>Ejecutar el plan anual de vacantes y provisión de recursos humanos en el marco del proceso de formalización laboral conforme a los lineamientos del gobierno nacional.</t>
  </si>
  <si>
    <t>Información de OPEC actualizada</t>
  </si>
  <si>
    <t>Sumatoria de reportes de avance actualizaciones realizadas</t>
  </si>
  <si>
    <t xml:space="preserve">Número </t>
  </si>
  <si>
    <t>Reporte de actualización de las vacantes</t>
  </si>
  <si>
    <t>Plan de Previsión de Recursos Humanos</t>
  </si>
  <si>
    <t>240-04</t>
  </si>
  <si>
    <t>Avance formalización laboral</t>
  </si>
  <si>
    <t>Sumatoria de reportes de avance sobre la formalización laboral</t>
  </si>
  <si>
    <t>Reporte avance formalización</t>
  </si>
  <si>
    <t>Plan Estratégico de Talento Humano</t>
  </si>
  <si>
    <t>240-05</t>
  </si>
  <si>
    <t>Implementar las estrategias para la gestión del talento humano que contribuyan al fortalecimiento de las competencias, capacidades, conocimientos y habilidades de los servidores públicos</t>
  </si>
  <si>
    <t xml:space="preserve">Estrategias de gestión de talento humano implementadas </t>
  </si>
  <si>
    <t>Sumatoria de reportes de avance de las estrategias implementadas</t>
  </si>
  <si>
    <t>Reporte de avance de las actividades</t>
  </si>
  <si>
    <t>Plan Institucional de Capacitación</t>
  </si>
  <si>
    <t>240-06</t>
  </si>
  <si>
    <t>Promover los conocimientos, habilidades y actitudes de los servidores públicos, a través de la ejecución de actividades  de educación formal y no formal, en el marco del plan institucional de capacitación</t>
  </si>
  <si>
    <t>Actividades de capacitación realizadas</t>
  </si>
  <si>
    <t>Sumatoria de informes de las actividades ejecutadas</t>
  </si>
  <si>
    <t>Plan de Incentivos Institucionales</t>
  </si>
  <si>
    <t>240-07</t>
  </si>
  <si>
    <t>Programar y ejecutar actividades de bienestar para los servidores públicos de la Unidad en el marco del plan de incentivos institucionales</t>
  </si>
  <si>
    <t>Actividades de bienestar programadas y ejecutadas</t>
  </si>
  <si>
    <t xml:space="preserve">Sumatoria de informes de avance  </t>
  </si>
  <si>
    <t>Plan de Trabajo Anual en Seguridad y Salud en el Trabajo</t>
  </si>
  <si>
    <t>240-08</t>
  </si>
  <si>
    <t>Programar y ejecutar el plan anual de trabajo del SST, así como el plan de mejoramiento para el cumplimiento de los estándares mínimos requeridos por la norma</t>
  </si>
  <si>
    <t>Actividades del SST programadas y ejecutadas</t>
  </si>
  <si>
    <t>Sumatoria de reportes de las actividades ejecutadas</t>
  </si>
  <si>
    <t>Presentación Plan de Trabajo SST</t>
  </si>
  <si>
    <t>Reporte de avance de actividades</t>
  </si>
  <si>
    <t xml:space="preserve">Gestión documental </t>
  </si>
  <si>
    <t>Plan Institucional de Archivos de la Entidad ­PINAR</t>
  </si>
  <si>
    <t>Gestión documental </t>
  </si>
  <si>
    <t>240-09</t>
  </si>
  <si>
    <t>Definir e implementar las estrategias institucionales de gestión documental  de la información generada por la Unidad</t>
  </si>
  <si>
    <t>Estrategias institucionales para la función archivistica definidas e implementadas</t>
  </si>
  <si>
    <t>Sumatoria de informes de avance estrategias implementadas</t>
  </si>
  <si>
    <t>Políticas, Manuales y Procedimientos actualizados
Soportes de capacitación</t>
  </si>
  <si>
    <t>Sistema de Gestión Documental Electrónico de Archivo
Soportes de capacitación
Informes de gestión para el autocontrol</t>
  </si>
  <si>
    <t>Informes de gestión para el autocontrol</t>
  </si>
  <si>
    <t>Informes de gestión para el autocontrol
Plan de mejoramiento</t>
  </si>
  <si>
    <t xml:space="preserve">Servicio al ciudadano </t>
  </si>
  <si>
    <t>Relación Estado ciudadano</t>
  </si>
  <si>
    <t>240-010</t>
  </si>
  <si>
    <t>Ejecutar y controlar la salida a producción del Sistema de Atención al Ciudadano que establezca la Unidad, a través de la verificación, soporte e identificación de mejoras</t>
  </si>
  <si>
    <t>Sistema de Atención al Ciudadano en ejecución</t>
  </si>
  <si>
    <t>Informe de gestión de PQRSD</t>
  </si>
  <si>
    <t>240-011</t>
  </si>
  <si>
    <t>Sistema de Atención al Ciudadano operando</t>
  </si>
  <si>
    <t xml:space="preserve">Informes de gestión </t>
  </si>
  <si>
    <t>Gestión financiera </t>
  </si>
  <si>
    <t>Revisar, analizar, registrar y controlar las actividades financieras derivadas de los hechos económicos de la Unidad, con el próposito de fortalecer la gestión financiera y contribuir al  cumplimiento de las actividades misionales.</t>
  </si>
  <si>
    <t>Revisión y registro de las operaciones economicas</t>
  </si>
  <si>
    <t>Reportes e informes de las actividades ejecutadas</t>
  </si>
  <si>
    <t>Gestión del talento humano, gestión documental, gestión financiera y Gestión contractual y adquisiciones </t>
  </si>
  <si>
    <t>Programar y ejecutar las actividades para el fortalecimiento de la gestión, mediante la optimización y simplificación de sus procesos y procedimientos, que deriven en la mejora continua y en el cumplimiento de la misión institucional.</t>
  </si>
  <si>
    <t>Informe de avances en la actualización y documentación de los procesos</t>
  </si>
  <si>
    <t>Sumatoria de informes de avance</t>
  </si>
  <si>
    <t>Informe de avance en la documentación</t>
  </si>
  <si>
    <t>POLÍTICAS DE GESTIÓN Y DESEMPEÑO INSTITUCIONAL - MIPG</t>
  </si>
  <si>
    <r>
      <rPr>
        <b/>
        <sz val="8"/>
        <rFont val="Calibri"/>
        <family val="2"/>
        <scheme val="minor"/>
      </rPr>
      <t>Desarrollo:</t>
    </r>
    <r>
      <rPr>
        <sz val="8"/>
        <rFont val="Calibri"/>
        <family val="2"/>
        <scheme val="minor"/>
      </rPr>
      <t xml:space="preserve"> Contratación (RAS)</t>
    </r>
  </si>
  <si>
    <r>
      <rPr>
        <b/>
        <sz val="8"/>
        <rFont val="Calibri"/>
        <family val="2"/>
        <scheme val="minor"/>
      </rPr>
      <t>Desarrollo:</t>
    </r>
    <r>
      <rPr>
        <sz val="8"/>
        <rFont val="Calibri"/>
        <family val="2"/>
        <scheme val="minor"/>
      </rPr>
      <t xml:space="preserve"> Documento del subsistema
</t>
    </r>
    <r>
      <rPr>
        <b/>
        <sz val="8"/>
        <rFont val="Calibri"/>
        <family val="2"/>
        <scheme val="minor"/>
      </rPr>
      <t>Implementación:</t>
    </r>
    <r>
      <rPr>
        <sz val="8"/>
        <rFont val="Calibri"/>
        <family val="2"/>
        <scheme val="minor"/>
      </rPr>
      <t xml:space="preserve"> Expedición de circular</t>
    </r>
  </si>
  <si>
    <r>
      <rPr>
        <b/>
        <sz val="8"/>
        <rFont val="Calibri"/>
        <family val="2"/>
        <scheme val="minor"/>
      </rPr>
      <t>Implementación:</t>
    </r>
    <r>
      <rPr>
        <sz val="8"/>
        <rFont val="Calibri"/>
        <family val="2"/>
        <scheme val="minor"/>
      </rPr>
      <t xml:space="preserve"> 50% de las ETC</t>
    </r>
  </si>
  <si>
    <r>
      <t xml:space="preserve">Subsistema desarrollado
</t>
    </r>
    <r>
      <rPr>
        <b/>
        <sz val="8"/>
        <rFont val="Calibri"/>
        <family val="2"/>
        <scheme val="minor"/>
      </rPr>
      <t>Implementación:</t>
    </r>
    <r>
      <rPr>
        <sz val="8"/>
        <rFont val="Calibri"/>
        <family val="2"/>
        <scheme val="minor"/>
      </rPr>
      <t xml:space="preserve"> 100% de las ETC</t>
    </r>
  </si>
  <si>
    <t>UNIDAD ADMINISTRATIVA ESPECIAL DE ALIMENTACIÓN ESCOLAR - ALIMENTOS PARA APRENDER</t>
  </si>
  <si>
    <t>EVIDENCIAS</t>
  </si>
  <si>
    <t>META EJECUTADA</t>
  </si>
  <si>
    <t>% CUMPLIMIENTO META - PERIODO</t>
  </si>
  <si>
    <t>RECURSOS EJECUTADOS</t>
  </si>
  <si>
    <t>% CUMPLIMIENTO RECURSOS  - PERIODO</t>
  </si>
  <si>
    <t>AVANCE CUALITATIVO</t>
  </si>
  <si>
    <t>SEGUIMIENTO I TRIMESTRE</t>
  </si>
  <si>
    <t>De acuerdo con las competencias de la Subdirección de Análisis, Calidad e Innovación, durante el I trimestre se finalizaron los ajustes de la actualización de los Anexos Técnicos, documentos e instrumentos del PAE por parte de las diferentes áreas, por lo cual el 15 de febrero se remitió para revisión y aprobación del Equipo Directivo de la UApA a fin de continuar con el proceso de expedición de los lineamientos.
Respecto al diseño de los lineamientos técnicos administrativos para el modelo diferencial de PAE para las Ruralidades, se avanzó en la proyección del acto normativo, el cual fue remitido para revisión y aprobación por parte del Equipo Directivo el 13 de febrero de 2024.
Con respecto a la gestión técnica se avanzó en la contratación de 2 profesionales que apoyan el fortalecimiento del componente gastronómico del PAE y los procesos de Calidad e Inocuidad en los lineamientos del Programa. Se destaca el avance en la actualización de los anexos de Alimentación Saludable y Sostenible y Calidad e Inocuidad.
La Expedición de la Resolución no se encuentra dentro de las competencias de la SACI, actualmente tanto la Resolución como los Anexos Técnicos se encuentran en revisión por parte de los Directivos, de tal manera que una vez aprobados se continuará con el proceso de publicación para observaciones y la posterior expedición del acto normativo por parte del área correspondiente.</t>
  </si>
  <si>
    <t>*Correo electrónicos con envío para aprobación por parte de los Directivos
*Proyección acto normativo ajuste Resolución 335 de 2021 y sus anexos
*Proyección acto normativo PAE en la Ruralidad Dispersa</t>
  </si>
  <si>
    <t>Se realizó el diseño de los procesos contractuales para la mejora continua del PAE.
Se contruyó el plan de trabajo para los procesos de Muestreo Microbiológico y fisicoquímico del PAE, estrategia de estandarización de recetas y porciones en el PAE, convenio UApA - FAO y II Fase de la Norma Técnica Colombiana de la gestión del PAE.
Muestreo MB y FQ: Durante el I trimestre se realizó el borrador de los estudios previos con revisión jurídica inicial, con la cual se ajustaron los productos requeridos en la etapa precontractual; de la misma manera se avanzó en la invitación a cotizar para las Universidades. Como propuesta  alterna para la ejecución del proyecto, se desarrolló articulación con el Invima teniendo en cuenta la capacidad técnica de esta Entidad. 
Estandarización: En el I trimestre se realizó el diseño de estudios previos e invitación a cotizar por parte de las Universidades,  referente al proceso de Estandarización de Recetas que tiene como objeto:  “Diseñar la estrategia y piezas educomunicativas para la estandarización de recetas y porciones en el Programa de Alimentación Escolar con enfoque diferencial, territorial y étnico, en el marco de la promoción de alimentación saludable y sostenible”.
ICONTEC: En el I trimestre, se avanzó con la estructuración del Estudio previo, el estudio de costos, la propuesta económica por parte de ICONTEC y la expedición del CDP del proceso que tiene por objeto: "Diseñar el proceso normativo para el desarrollo de una Norma Técnica Colombiana para la planificación, contratación, control y seguimiento del Programa de Alimentación Escolar (PAE) - Segunda etapa". El proceso se encuentra en paso del jurídico asignado para la elaboración de la minuta del contrato.
FAO: en el I trimestre se avanzó en la proyección de estudios previos, propuesta de cronograma de actividades  y del documento PRODOC correspondiente al convenio UApA – FAO que tiene por objeto: “Aunar esfuerzos entre la Organización de las Naciones Unidas para la Alimentación y la Agricultura (FAO) y la Unidad Administrativa Especial de Alimentación Escolar, para el fortalecimiento de la alimentación escolar para el país en el marco de la Schools Meal Coalition”.</t>
  </si>
  <si>
    <t>•Plan de Trabajo
Muestreo MB y FQ:
• Estudio Previo
• Modelo de invitación a cotizar
Estandarización
•  Estudios Previos
• invitaciones a cotizar enviadas mediante el SAC a las Universidades.
ICONTEC
• Estudio previo v05
• Estudio de costos
• Matriz de riesgo
• CDP
FAO
• Avance estudios previos última versión 22032024
• Documento PRODOC versión revisada 22032024
• Cronograma de actividades versión 15032024</t>
  </si>
  <si>
    <t>En el marco de los procesos de la Subdirección se realizaron asistencias técnicas virtuales y presenciales, visitas a territorio y jornadas de cualificación en los siguientes temas: Resolución 335 de 2021, ajuste de minutas patrón, compras públicas locales de alimentos, calidad e inocuidad, escuela PAE en temas de planeación alimentaria y generalidades de la resolución 18858 de 2018, PAE rural, alimentación saludable y sostenible, proveeduría de alimentos, orientaciones para inicio de atención PAE 2024, manejo de lácteos en el PAE e implementación modalidad de comida caliente transportada. Con un registro total de 1391 participantes.</t>
  </si>
  <si>
    <t>Listados de asistencia.
Grabaciones asistencias técnicas y espacios de cualificación virtual.
Informes de comisión (visitas a territorio</t>
  </si>
  <si>
    <t>Se realizó informe y reporte consolidado de Asistencia Técnica donde se relacionan las acciones adelantadas, se identica el desarrollo de acciones de asistencia técncia en las 97 ETC, se reporta por cada actividad: 
• ACOMPAÑAMIENTO TERRITORIAL  - PRESENCIAL: 41 ETC			
• ASISTENCIA TÉCNICA – PRESENCIAL EN LA UAPA O MEN : 11 ETC
• ASISTENCIA TÉCNICA – VIRTUAL:  51 ETC
• ASISTENCIA TÉCNICA - VIRTUAL COLECTIVA: 97 ETC</t>
  </si>
  <si>
    <t>Informe de asistencia técnica</t>
  </si>
  <si>
    <t xml:space="preserve">No se programó meta para el primer trimestre; sin embargo, se realizó reporte consolidado identificando en las 97 ETC los actores a los que se han dirigido las acciones de asistenica técnica , se reporta em total 3.085 asistentes de las entidades territoriales, identificando por los siguientes actores para el presente periodo
•	SECRETARIO DE EDUCACIÓN ETC:		53
•	LIDER DE PERMANENCIA / COBERTURA  ETC:		105
•	LIDER PAE - COORDINADOR PAE:		209
•	PROFESIONALES DE OTRAS DEPENDENCIAS (DIFERENTE AL EQUIPO PAE):	23
•	PROFESIONALES DEL EQUIPO PAE: 1.897
•	PROFESIONALES ETNC: 514
•	RECTORES / DOCENTES: 71
•	INTEGRANTES CAE: 20
•	ENTE DE CONTROL: 2
•	OPERADOR PAE: 8
•	INTERVENTORIA: 64
•	AUTORIDAD INDÍGENA: 119
 </t>
  </si>
  <si>
    <t>Reportes consolidados de actores</t>
  </si>
  <si>
    <t>Se realizó la estructruación y actualización de la heramienta para reporte de línea de base conforme las condiciones de operación vigente se inicia reporte y consolidación desde el segundo trimestre</t>
  </si>
  <si>
    <t>Se realizó reporte del seguimiento a la operación correspondiente al informe de operación - INOP</t>
  </si>
  <si>
    <t>Ocho (8) informes de operación INOP</t>
  </si>
  <si>
    <t xml:space="preserve"> - Contrato No. UAPA-OPS-048-2024
 - Contrato No. UAPA-OPS-052-2024
 - Contrato No. UAPA-OPS-053-2024
 - Contrato No. UAPA-OPS-027-2024
 - Proyecto de estudios previos del convenio RAS con el Banco Mundial y presupuesto de las actividades del componente del SiPAE. </t>
  </si>
  <si>
    <t xml:space="preserve"> Se avanzó en la formulación del plan de trabajo de seguridad y privacidad de la información de la UApA. Se relacionan las actas de inicio de los profesionales que participaron en la formulación del plan de trabajo.
Se informa que, no se programaron actividades para el primer trimestre; por ello, no se presenta ejecución de actividades y entregables correspondientes.</t>
  </si>
  <si>
    <t xml:space="preserve">  - Plan de Trabajo
-  Acta de inicio contrato No. UAPA-OPS-056-2024
 - Acta de inicio contrato No. UAPA-OPS-023-2024
</t>
  </si>
  <si>
    <t>Se realizó la contratación del profesional que estará encargado de realizar todo el levantamiento de la información para poder consolidar un diagnóstico que nos lleve a establecer un modelo de analítica de datos.</t>
  </si>
  <si>
    <t xml:space="preserve"> - Contrato No. UAPA-OPS-040-2024</t>
  </si>
  <si>
    <t>Se elaboraron los estudios previos y documentos precontractuales para la contratación del software de la mesa de ayuda. Se realizo la contracción para el servicio de impresión, escaneo y fotocopiado sin suministro de papel para el desarrollo de las actividades operacionales de las diferentes dependencias de la Unidad. Frente al licenciamiento del software de ArcGis, office 365 y de las 2 nubes de Microsoft Azure, se pagaron a finales del año pasado y se volverá a realizar su pago hasta cuarto trimestre del 2024.</t>
  </si>
  <si>
    <t xml:space="preserve">Se elaboró informe de gestión denominado "Boletín informativo" sobre el seguimiento al plan de acción institucional con corte al cuarto trimestre de 2023. En este documento se identifican los avances frente a las actividades planteadas y asimismo, se generaron las respectivas recomendaciones para toma de desiciones.
Esta información fue divulgada el 19 de marzo a través de correo electrónico  para conocimiento de todos los funcionarios y contratistas de la Unidad </t>
  </si>
  <si>
    <t>* Informe de gestión "Boletín informativo"
* Correo electrónico de divulgación</t>
  </si>
  <si>
    <t>No tenía programadas actividades para este periodo</t>
  </si>
  <si>
    <t xml:space="preserve">
- Se avanzó en la contratación de los profesionales que apoyaran en los procesos de planificación, control, monitoreo, seguimiento, desarrollo, prueba, implementación y soporte de las soluciones de software de la UApA, incluidos los subsistemas del Ecosistema de Información SiPAE. 
 - En el marco del proceso de implementación del SiPAE en el territorio se realizó la contratación de un profesional para el apoyo en la implementacion y seguimiento a la estrategia de comunicaciones de la UApA para el despliegue del SiPAE.
 -  Se avanzó en la formulación de los estudios previos del convenio de asistencia técnica a suscribir con el Bnaco Mundial, denominado RAS. Así como la estructuración de actividades y costos del componente de apropiación e implementación del SiPAE. </t>
  </si>
  <si>
    <t>No programaron actividades para este periodo</t>
  </si>
  <si>
    <t xml:space="preserve"> Control Interno</t>
  </si>
  <si>
    <t>Conforme a la programación del Plan Anual de Adquisiciones - PAA, desde el proceso de gestión contractual se adelantaron las gestiones requeridas para la adquisición de bienes y servicios, para lo cual, en el primer trimestre de la vigencia 2024 se contratato 60 de las 66 líneas programadas por las diferentes dependencias para este período.</t>
  </si>
  <si>
    <t>Informe de estado de la contratación, relacionado con el  seguimiento a las líneas del Plan Anual de Adquisiciones PAA.</t>
  </si>
  <si>
    <t>Fotos de la actividad jornada de vacunación
Correo electrónico de envio de la resolución y publicación en la página web. 
Resolución firmada
Pieza informativa del concurso</t>
  </si>
  <si>
    <t xml:space="preserve">No programaron actividades para este periodo; sin embargo, informan lo siguiente:
Para el fomento de la política pública de integridad y transparencia, conforme al cronograma establecido, se avanzó en la ejecución de las actividades de apropiación del código de integridad a través de la jornada denominada "vacuna de la integridad". Así mismo, se socializó la Resolución Código de Integridad UApA, con los dos nuevos valores adoptados: Empatía y Trabajo en equipo, y se realizó el lanzamiento del concurso de código de integridad “Aliméntate de integridad”, el cual tiene como objetivo crear un personaje que simbolice la integridad en la UApA.
</t>
  </si>
  <si>
    <t>Conforme a la programación del Plan anual de vacantes, se realizó la provisión de cuatro (4) empleos por renuncia voluntaria, a saber, un (1) cargo de Libre Nombramiento y Remoción, un (1) cargo Profesional Especializado código 2028 grado 23, y dos (2) cargos Profesional Universitario código 2044 grado 11. Así mismo, se adelantaron acciones para la actualización de la información de los empleos en el aplicativo SIMO, a través de un plan de mejoramiento que con el acompañamiento de la CNSC pretende la revisión y actualización de la información de acuerdo con el último Manual de Funciones y Competencias Laborales de la planta de personal de la Unidad.</t>
  </si>
  <si>
    <t>Reporte de vacantes 
Nombramientos
Renuncias</t>
  </si>
  <si>
    <t xml:space="preserve">Conforme a la programación del Plan anual de vacantes y provisión de recursos humanos, se adelantaron (4) mesas de trabajo con el Ministerio de Educación Nacional, en las cuales se logró adelantar la revisión y aprobación del Estudio Técnico de Formalización y Rediseño Institucional, el proyecto de modificación de la Estructura de la Unidad, el proyecto de modificación de la planta de personal permanente y el proyecto de creación de la planta temporal de la UApA. </t>
  </si>
  <si>
    <t>Cronograma Formalización y reporte de avance de las actividades UAPA</t>
  </si>
  <si>
    <t>Con el propósito de implementar las estrategias que contribuyan en la gestión del talento humano, se efectuó la provisión de (4) vacantes por renuncia voluntaria y se adelantaron acciones para iniciar la actualización de la información de los empleos en el aplicativo SIMO de la CNSC. Respecto al proyecto de formalización laboral, se adelantaron (4) mesas de trabajo con el Ministerio de Educación Nacional, en las cuales se logró adelantar la revisión y aprobación del Estudio Técnico de Formalización y Rediseño Institucional y proyectos de decreto documentos complementarios al proceso. Complementariamente, se proyectaron y aprobaron los cronogramas con las actividades de capacitación y bienestar social a ejecutar en la vigencia 2024, partiendo de los resultados de las encuestas diagnóstico de necesidades y de calidad de vida, como al presupuesto asignado para la vigencia. 
Para el fomento de la política pública de integridad y transparencia, se avanzó en la ejecución de las actividades de apropiación del código de integridad y la interiorización de los nuevos valores adoptados: Empatía y Trabajo en equipo, y se realizó el lanzamiento del concurso de código de integridad “Aliméntate de integridad”. Así mismo, se programaron y ejecutaron las actividades para la promoción de la Seguridad y Salud de los Trabajadores, a través del cumplimiento en el mes de marzo de tres las actividades, como la inscripción al curso de 50 horas para el COPASST ante la ARL, Campaña medidas de bioseguridad en autocuidado y Taller de Mujeres Gestantes.</t>
  </si>
  <si>
    <t>Avances_Plan_Estrategico_Talento_Humano 2024</t>
  </si>
  <si>
    <t>No programaron actividades para este periodo; sin embargo, informan lo siguiente:
Conforme al Plan Institucional de Capacitación, se proyectó cronograma con la programación de actividades de capacitación (conocimiento, habilidades y actividades) a ejecutar en la vigencia 2024, partiendo de los resultados de las encuestas diagnóstico de necesidades y presupuesto asignado. De otro lado, se adelantó el programa de inducción y reinducción, organizando los ejes temáticos de la presentación y realizando la citación a los servidores públicos programados para esta actividad.</t>
  </si>
  <si>
    <t>Resultados encuesta de diagnóstico de capacitación
Cronograma de actividades
Programa de inducción y reinducción
Presentación Inducción Institucional</t>
  </si>
  <si>
    <t>No programaron actividades para este periodo; sin embargo, informan lo siguiente:
Conforme al Plan de Bienestar Social, se diseñó el cronograma con la programación de actividades de bienestar a llevar a ejecutar en la vigencia 2024, teniendo en cuenta los resultados de las encuestas de calidad de vida y presupuesto asignado. Así mismo, se adelantaron las siguientes actividades, Jornada entrega de cédulas, Imposición Ceniza, Alianza Estratégica Juan Valdez 10% de descuento en productos alimentos y bebidas, Alianza Estratégica visita Ramo, Atenciones individuales compensar y FNA, Charla sistema general de pensiones régimen prima media RPM e historia laboral COLPENSIONES, Alianza TIME SPA, Dia de la mujer - alianza estratégica visita productos Ana María,  Aniversario UAPA sede de la Unidad, Dia del hombre - alianza estratégica visita Teatro nacional y alianza Mac Donald´s, Feria de vivienda FNA – visita oficina  móvil compensar / atenciones individuales compensar y FNA.</t>
  </si>
  <si>
    <t>Resultados encuesta de calidad de vida
Cronograma de actividades
Fotos, listados de asistencia o piezas informativas</t>
  </si>
  <si>
    <t>PLANEAR:
1. Estándares mínimos 2023
2. Plan anual de trabajo SST 2024
3. Afiliación al sistema de seguridad social
4. Cronograma de capacitación 2024
5. Seguimiento al CCL
6. Seguimiento al COPASST
HACER:
1. Campaña de Promoción y Prevención
2. Seguimiento a recomendaciones médicas
3. Registro mantenimiento PyP</t>
  </si>
  <si>
    <t>Se ejecutan las siguientes actividades de acuerdo con el plan de trabajo anual de SST: Registro y/o documento de Autoevaluación expedido por la ARL Positiva; Registro de la ejecución y seguimiento al plan de trabajo anual que permita verificar el cumplimiento del mismo; Registro de la Planilla de Pagos a la Seguridad Social y Parafiscales, Inscripción al Curso de 50 horas para el COPASST ante la ARL, Campaña medidas de bioseguridad en autocuidado y Taller de Mujeres Gestantes Así mismo, se realizó seguimiento a las condiciones de salud de los funcionarios, se adelantó la campaña de autocuidado Al día con la UApA y el registros del mantenimiento preventivo y/o correctivo en instalaciones, equipos, máquinas y herramientas.</t>
  </si>
  <si>
    <t xml:space="preserve">Conforme al PINAR establecido para la vigencia 2024, se inicia la fase de actualización y migración de la documentación registrada en el Sistema Integrado de Gestión, realizando la revisión y actualización de la siguiente información, Caracterización Gestión Documental; Política de Gestión Documental; Política de Gestión de Documento Electrónico e archivo; Política Uso Eficiente de Papel; Modelo de Requisitos para la Gestión de Documentos Electrónicos (MOREQ); Manual de Gestión Documental. Así mismo, se elaboraron las piezas comunicacionales con el objetivo de informar, capacitar y sensibilizar en buenas prácticas, concientizar sobre la importancia de la gestión documental, promover el uso adecuado del sharepoint, fomentar la cultura de responsabilidad. </t>
  </si>
  <si>
    <t>*Propuesta de los siguientes documentos : Caracterización de proceso, política de uso eficiente del papel, política de gestión de documentos electrónicos, política de gestión documental, guía de conformación de expedientes electrónicos archivo de gestión, los cuales  se encuentran en fase de revisión metodológica.
*Piezas comunicacionales</t>
  </si>
  <si>
    <t>Informe trimestral de PQRSD (Octubre, noviembre y diciembre de 2023)</t>
  </si>
  <si>
    <t>Se adelantó la elaboración, revisión, aprobación y publicación del Informe trimestral de PQRSD para el período de octubre a diciembre de la vigencia 2023.
Adicionalmente se consolido la información que es insumo para el informe del primer trimestre de 2024.</t>
  </si>
  <si>
    <t>Se estableció el cronograma de trabajo para las actividades de despliegue y puesta en marcha del aplicativo ORFEO, a saber, actualización de la información de los usuarios, por dependencia, socialización del lanzamiento con el Equipo Directivo, capacitación con el talento humano (Asistencial) de la Unidad, capacitación con usuarios y acceso a la herramienta y Replicación aplicativa en servidor nuevo
(Migración de información actualizada y validación de funcionamiento). Una vez culminadas las revisiones técnicas finales darán inicio a la ejecución del cronograma.</t>
  </si>
  <si>
    <t>Cronograma para el lanzamiento del aplicativo Orfeo para la Unidad</t>
  </si>
  <si>
    <t>Se recepcionó, liquido y obligó todos las gestiones de pago remitidas de las personas naturales y juridicas en la Central de cuentas de la entidad, realizando asi el respectivo registro en el Sistema de Información Financiera SIIF Nación.
Se registraron y gestionaron los incidentes en el SIIF Nación sobre inconvenientes presentados en el sistema en el trimestre.
Sé apoyó el cierre contable de la vigencia 2023 en materia contable, realizando analisis y registro de comprobantes manuales.
Se apoyo en la emisión de reportes solicitados por la Contraloría.</t>
  </si>
  <si>
    <t>Informe de reporte de las actividades ejecutades</t>
  </si>
  <si>
    <t>Se avanzó en la revisión, actualización y adopción de 15 documentos de los procesos, a saber (2) de Gestión Contractual y adquisiciones, (6) Gestión Financiera, (6) Relacionamiento Estado Ciudadano, y (1) Talento Humano, a través del Sistema Integrado de Gestión.</t>
  </si>
  <si>
    <t>Informe de avance en la documentación y Circulares Internas</t>
  </si>
  <si>
    <t xml:space="preserve">La estrategia de comunicación interna y externa fue diseñada en el primer trimestre y se inició su proceso de ejecución. </t>
  </si>
  <si>
    <t xml:space="preserve">Estrategias de comunicación interna y externa y avances en la implementación. </t>
  </si>
  <si>
    <t xml:space="preserve">Se realizó la convocatoria para llevar a cabo el 20 de marzo la primera sesión ordinaria 2024 del Comité Institucional de Coordinación de Control Interno, con la siguiente propuesta de temas a tratar:
1. Estado del Sistema de Control Interno de la UApA – segundo semestre 2023
2. Presentación de los avances de los planes de mejoramiento suscritos con la CGR
3. Presentación y aprobación del Plan Anual de Auditorías para la vigencia 2024
4. Revisión de la información contenida en los Estados Financieros de la entidad vigencia 2023 y hacer las recomendaciones que se consideren pertinentes.
5. Sensibilización respecto Control Fiscal Interno (CFI)
6. Presentación propuesta actualización matriz de riesgos institucionales (riesgos fiscales).
7. Presentación propuesta programa anual de auditorías internas de calidad.
</t>
  </si>
  <si>
    <t>Citación
Propuesta del Plan Anual de Auditorías para la vigencia 2024  
Presentación PowerPoint para el Comité Institucional de Coordinación de Control Interno.</t>
  </si>
  <si>
    <t>Consolidado</t>
  </si>
  <si>
    <t>Físico</t>
  </si>
  <si>
    <t>Financiero</t>
  </si>
  <si>
    <t>Valor</t>
  </si>
  <si>
    <t>%</t>
  </si>
  <si>
    <t>No programó recursos vigencia</t>
  </si>
  <si>
    <t>% Cumplimiento dependencia</t>
  </si>
  <si>
    <t xml:space="preserve">Dirección General - Planeación </t>
  </si>
  <si>
    <t>Teniendo en cuenta las resoluciones de asignación y que algunas ETC solicitaron modificación de los giros para el primer trimestre de la vigencia 2024,  la unidad procedio a realizar dos giros por valor total de $777.176.979.798, superando el valor proyectado en un inicio.</t>
  </si>
  <si>
    <t xml:space="preserve">Informe ejecutivo avance primer trimestre </t>
  </si>
  <si>
    <t>El equipo de profesionales de la Subdirección realiza el acompañamiento a las ETC que han solicitado asistencias técnicas en el area financiera 
Para este trimestre, en cuanto al pago desplazamiento de contratistas se realizarón pagos por valor de $ 7.517.417 y para ell pago de tiquetes, este monto se realizó por valor de $ 19.969.704.00.
Es importante indicar que el contrato No UAPA-SA-SI-01-2023, se adición en $75.000.000, el cual termino en el mes de marzo de la presente vigencia.</t>
  </si>
  <si>
    <t>Informe ejecutivo avance primer trimestre</t>
  </si>
  <si>
    <t>El proceso de contratación para el operador logistico se encuentra en la etapa precontractual, se cuenta con la siguiente información: Tarifa operador logistico, presupuesto estimado, Anexo técnico Operador logistico, Plan anual de eventos, Matriz de riesgo contractual, Estudio del sector y mercado, Estudios previos Operador logistico, y se adjunta informe de acciones adelantadas en el trimestre</t>
  </si>
  <si>
    <t>DIRECCIÓN GENERAL - PLANEACIÓN</t>
  </si>
  <si>
    <r>
      <rPr>
        <b/>
        <sz val="11"/>
        <color theme="1"/>
        <rFont val="Arial"/>
        <family val="2"/>
      </rPr>
      <t xml:space="preserve">FORMATO: </t>
    </r>
    <r>
      <rPr>
        <sz val="11"/>
        <color theme="1"/>
        <rFont val="Arial"/>
        <family val="2"/>
      </rPr>
      <t>SEGUIMIENTO PLAN DE ACCIÓN INSTITUCIONAL - PRIMER TRIMESTRE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</si>
</sst>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quot;$&quot;\ #,##0.00"/>
    <numFmt numFmtId="165" formatCode="_-&quot;$&quot;\ * #,##0_-;\-&quot;$&quot;\ * #,##0_-;_-&quot;$&quot;\ * &quot;-&quot;??_-;_-@_-"/>
    <numFmt numFmtId="166" formatCode="_-* #,##0_-;\-* #,##0_-;_-* &quot;-&quot;??_-;_-@_-"/>
    <numFmt numFmtId="167" formatCode="0.0%"/>
  </numFmts>
  <fonts count="17" x14ac:knownFonts="1">
    <font>
      <sz val="11"/>
      <color theme="1"/>
      <name val="Calibri"/>
      <family val="2"/>
      <scheme val="minor"/>
    </font>
    <font>
      <sz val="11"/>
      <color theme="1"/>
      <name val="Calibri"/>
      <family val="2"/>
      <scheme val="minor"/>
    </font>
    <font>
      <b/>
      <sz val="8"/>
      <name val="Calibri"/>
      <family val="2"/>
      <scheme val="minor"/>
    </font>
    <font>
      <sz val="8"/>
      <name val="Calibri"/>
      <family val="2"/>
      <scheme val="minor"/>
    </font>
    <font>
      <sz val="8"/>
      <name val="Calibri"/>
      <family val="2"/>
    </font>
    <font>
      <sz val="10"/>
      <color theme="1"/>
      <name val="Arial"/>
      <family val="2"/>
    </font>
    <font>
      <b/>
      <sz val="11"/>
      <color theme="1"/>
      <name val="Arial"/>
      <family val="2"/>
    </font>
    <font>
      <sz val="11"/>
      <color theme="1"/>
      <name val="Arial"/>
      <family val="2"/>
    </font>
    <font>
      <sz val="8"/>
      <color theme="1"/>
      <name val="Calibri"/>
      <family val="2"/>
      <scheme val="minor"/>
    </font>
    <font>
      <sz val="11"/>
      <color rgb="FF006100"/>
      <name val="Calibri"/>
      <family val="2"/>
      <scheme val="minor"/>
    </font>
    <font>
      <b/>
      <sz val="9"/>
      <name val="Calibri"/>
      <family val="2"/>
      <scheme val="minor"/>
    </font>
    <font>
      <b/>
      <sz val="9"/>
      <color rgb="FFFFC000"/>
      <name val="Calibri"/>
      <family val="2"/>
      <scheme val="minor"/>
    </font>
    <font>
      <b/>
      <sz val="9"/>
      <color rgb="FF0070C0"/>
      <name val="Calibri"/>
      <family val="2"/>
      <scheme val="minor"/>
    </font>
    <font>
      <b/>
      <sz val="9"/>
      <color theme="5" tint="-0.249977111117893"/>
      <name val="Calibri"/>
      <family val="2"/>
      <scheme val="minor"/>
    </font>
    <font>
      <sz val="9"/>
      <name val="Calibri"/>
      <family val="2"/>
      <scheme val="minor"/>
    </font>
    <font>
      <b/>
      <sz val="10"/>
      <color theme="1"/>
      <name val="Calibri"/>
      <family val="2"/>
      <scheme val="minor"/>
    </font>
    <font>
      <b/>
      <sz val="11"/>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CC"/>
        <bgColor indexed="64"/>
      </patternFill>
    </fill>
    <fill>
      <patternFill patternType="solid">
        <fgColor rgb="FFCCFFCC"/>
        <bgColor indexed="64"/>
      </patternFill>
    </fill>
    <fill>
      <patternFill patternType="solid">
        <fgColor rgb="FFD8E5F4"/>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6"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57">
    <xf numFmtId="0" fontId="0" fillId="0" borderId="0" xfId="0"/>
    <xf numFmtId="0" fontId="2" fillId="0" borderId="7" xfId="0" applyFont="1" applyBorder="1" applyAlignment="1">
      <alignment horizontal="center" vertical="center" wrapText="1"/>
    </xf>
    <xf numFmtId="164" fontId="3" fillId="0" borderId="1" xfId="0" applyNumberFormat="1" applyFont="1" applyBorder="1" applyAlignment="1">
      <alignment horizontal="center" vertical="center" wrapText="1"/>
    </xf>
    <xf numFmtId="4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44" fontId="3" fillId="0" borderId="1" xfId="2" applyFont="1" applyFill="1" applyBorder="1" applyAlignment="1">
      <alignment horizontal="center" vertical="center" wrapText="1"/>
    </xf>
    <xf numFmtId="164"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165" fontId="3" fillId="0" borderId="1" xfId="0" applyNumberFormat="1" applyFont="1" applyBorder="1" applyAlignment="1">
      <alignment horizontal="center" vertical="center" wrapText="1"/>
    </xf>
    <xf numFmtId="44" fontId="3"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4" fillId="0" borderId="1" xfId="1" applyNumberFormat="1" applyFont="1" applyFill="1" applyBorder="1" applyAlignment="1">
      <alignment horizontal="center" vertical="center" wrapText="1"/>
    </xf>
    <xf numFmtId="44" fontId="4" fillId="0" borderId="1" xfId="0" applyNumberFormat="1" applyFont="1" applyBorder="1" applyAlignment="1">
      <alignment horizontal="center" vertical="center" wrapText="1"/>
    </xf>
    <xf numFmtId="0" fontId="4" fillId="0" borderId="3" xfId="0" applyFont="1" applyBorder="1" applyAlignment="1">
      <alignment horizontal="center" vertical="center" wrapText="1"/>
    </xf>
    <xf numFmtId="9" fontId="4" fillId="0" borderId="3" xfId="3" applyFont="1" applyBorder="1" applyAlignment="1">
      <alignment horizontal="center" vertical="center" wrapText="1"/>
    </xf>
    <xf numFmtId="0" fontId="3" fillId="0" borderId="3" xfId="0"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7" xfId="0" applyFont="1" applyBorder="1" applyAlignment="1">
      <alignment horizontal="center" vertical="center" wrapText="1"/>
    </xf>
    <xf numFmtId="44" fontId="3" fillId="0" borderId="3" xfId="2" applyFont="1" applyFill="1" applyBorder="1" applyAlignment="1">
      <alignment horizontal="center" vertical="center" wrapText="1"/>
    </xf>
    <xf numFmtId="0" fontId="3" fillId="0" borderId="0" xfId="0" applyFont="1" applyAlignment="1">
      <alignment horizontal="center" vertical="center" wrapText="1"/>
    </xf>
    <xf numFmtId="0" fontId="2" fillId="0" borderId="8" xfId="0" applyFont="1" applyBorder="1" applyAlignment="1">
      <alignment horizontal="center" vertical="center" wrapText="1"/>
    </xf>
    <xf numFmtId="0" fontId="3" fillId="0" borderId="2" xfId="0" applyFont="1" applyBorder="1" applyAlignment="1">
      <alignment horizontal="center" vertical="center" wrapText="1"/>
    </xf>
    <xf numFmtId="9" fontId="3" fillId="0" borderId="1" xfId="3" applyFont="1" applyFill="1" applyBorder="1" applyAlignment="1">
      <alignment horizontal="center" vertical="center" wrapText="1"/>
    </xf>
    <xf numFmtId="9" fontId="4" fillId="0" borderId="1" xfId="0" applyNumberFormat="1" applyFont="1" applyBorder="1" applyAlignment="1">
      <alignment horizontal="center" vertical="center" wrapText="1"/>
    </xf>
    <xf numFmtId="166" fontId="4" fillId="0" borderId="1" xfId="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9" fontId="3" fillId="4" borderId="1" xfId="0" applyNumberFormat="1" applyFont="1" applyFill="1" applyBorder="1" applyAlignment="1">
      <alignment horizontal="center" vertical="center" wrapText="1"/>
    </xf>
    <xf numFmtId="9" fontId="3" fillId="4" borderId="1" xfId="3" applyFont="1" applyFill="1" applyBorder="1" applyAlignment="1">
      <alignment horizontal="center" vertical="center" wrapText="1"/>
    </xf>
    <xf numFmtId="9" fontId="4" fillId="4" borderId="1" xfId="3" applyFont="1" applyFill="1" applyBorder="1" applyAlignment="1">
      <alignment horizontal="center" vertical="center" wrapText="1"/>
    </xf>
    <xf numFmtId="9" fontId="4" fillId="4" borderId="3" xfId="3"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1" fontId="3" fillId="4" borderId="3" xfId="0" applyNumberFormat="1"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44" fontId="3" fillId="4" borderId="1" xfId="0" applyNumberFormat="1" applyFont="1" applyFill="1" applyBorder="1" applyAlignment="1">
      <alignment horizontal="center" vertical="center" wrapText="1"/>
    </xf>
    <xf numFmtId="44" fontId="3" fillId="4" borderId="1" xfId="2" applyFont="1" applyFill="1" applyBorder="1" applyAlignment="1">
      <alignment horizontal="center" vertical="center" wrapText="1"/>
    </xf>
    <xf numFmtId="44" fontId="3" fillId="4" borderId="3" xfId="2" applyFont="1" applyFill="1" applyBorder="1" applyAlignment="1">
      <alignment horizontal="center" vertical="center" wrapText="1"/>
    </xf>
    <xf numFmtId="164" fontId="2" fillId="0" borderId="8"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2" xfId="2" applyNumberFormat="1" applyFont="1" applyFill="1" applyBorder="1" applyAlignment="1">
      <alignment horizontal="center" vertical="center" wrapText="1"/>
    </xf>
    <xf numFmtId="44" fontId="3" fillId="0" borderId="2" xfId="2" applyFont="1" applyFill="1" applyBorder="1" applyAlignment="1">
      <alignment horizontal="center" vertical="center" wrapText="1"/>
    </xf>
    <xf numFmtId="44" fontId="3" fillId="0" borderId="2" xfId="0" applyNumberFormat="1" applyFont="1" applyBorder="1" applyAlignment="1">
      <alignment horizontal="center" vertical="center" wrapText="1"/>
    </xf>
    <xf numFmtId="44" fontId="3" fillId="0" borderId="4" xfId="2" applyFont="1" applyFill="1" applyBorder="1" applyAlignment="1">
      <alignment horizontal="center" vertical="center" wrapText="1"/>
    </xf>
    <xf numFmtId="44" fontId="3" fillId="0" borderId="4" xfId="0" applyNumberFormat="1" applyFont="1" applyBorder="1" applyAlignment="1">
      <alignment horizontal="center" vertical="center" wrapText="1"/>
    </xf>
    <xf numFmtId="0" fontId="3" fillId="0" borderId="6" xfId="0" applyFont="1" applyBorder="1" applyAlignment="1">
      <alignment horizontal="center" vertical="center" wrapText="1"/>
    </xf>
    <xf numFmtId="9" fontId="3" fillId="0" borderId="6" xfId="0" applyNumberFormat="1" applyFont="1" applyBorder="1" applyAlignment="1">
      <alignment horizontal="center" vertical="center" wrapText="1"/>
    </xf>
    <xf numFmtId="0" fontId="3" fillId="0" borderId="12" xfId="0" applyFont="1" applyBorder="1" applyAlignment="1">
      <alignment horizontal="center" vertical="center" wrapText="1"/>
    </xf>
    <xf numFmtId="9" fontId="3" fillId="0" borderId="6" xfId="3" applyFont="1" applyFill="1" applyBorder="1" applyAlignment="1">
      <alignment horizontal="center" vertical="center" wrapText="1"/>
    </xf>
    <xf numFmtId="0" fontId="4" fillId="0" borderId="6" xfId="1"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9" fontId="3" fillId="0" borderId="15" xfId="0" applyNumberFormat="1" applyFont="1" applyBorder="1" applyAlignment="1">
      <alignment horizontal="center" vertical="center" wrapText="1"/>
    </xf>
    <xf numFmtId="9" fontId="4" fillId="0" borderId="15" xfId="3" applyFont="1" applyFill="1" applyBorder="1" applyAlignment="1">
      <alignment horizontal="center" vertical="center" wrapText="1"/>
    </xf>
    <xf numFmtId="9" fontId="4" fillId="0" borderId="13" xfId="3" applyFont="1" applyBorder="1" applyAlignment="1">
      <alignment horizontal="center" vertical="center" wrapText="1"/>
    </xf>
    <xf numFmtId="0" fontId="4" fillId="0" borderId="15" xfId="0" applyFont="1" applyBorder="1" applyAlignment="1">
      <alignment horizontal="center" vertical="center" wrapText="1"/>
    </xf>
    <xf numFmtId="0" fontId="3" fillId="0" borderId="13" xfId="0" applyFont="1" applyBorder="1" applyAlignment="1">
      <alignment horizontal="center" vertical="center" wrapText="1"/>
    </xf>
    <xf numFmtId="1" fontId="3" fillId="0" borderId="13" xfId="0" applyNumberFormat="1" applyFont="1" applyBorder="1" applyAlignment="1">
      <alignment horizontal="center" vertical="center" wrapText="1"/>
    </xf>
    <xf numFmtId="1" fontId="3" fillId="0" borderId="15"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4" borderId="17" xfId="0" applyFont="1" applyFill="1" applyBorder="1" applyAlignment="1">
      <alignment horizontal="center" vertical="center" wrapText="1"/>
    </xf>
    <xf numFmtId="44" fontId="3" fillId="0" borderId="17" xfId="0" applyNumberFormat="1" applyFont="1" applyBorder="1" applyAlignment="1">
      <alignment horizontal="center" vertical="center" wrapText="1"/>
    </xf>
    <xf numFmtId="44" fontId="3" fillId="4" borderId="17"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7" xfId="0" applyFont="1" applyFill="1" applyBorder="1" applyAlignment="1">
      <alignment horizontal="center" vertical="center" wrapText="1"/>
    </xf>
    <xf numFmtId="9" fontId="4" fillId="5" borderId="1" xfId="3"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3" fillId="4" borderId="1" xfId="0" applyNumberFormat="1" applyFont="1" applyFill="1" applyBorder="1" applyAlignment="1">
      <alignment horizontal="justify" vertical="center" wrapText="1"/>
    </xf>
    <xf numFmtId="0" fontId="3" fillId="0" borderId="1" xfId="0" applyFont="1" applyBorder="1" applyAlignment="1">
      <alignment horizontal="justify" vertical="center" wrapText="1"/>
    </xf>
    <xf numFmtId="9" fontId="3" fillId="4" borderId="15" xfId="0" applyNumberFormat="1" applyFont="1" applyFill="1" applyBorder="1" applyAlignment="1">
      <alignment horizontal="center" vertical="center" wrapText="1"/>
    </xf>
    <xf numFmtId="9" fontId="3" fillId="0" borderId="1" xfId="3" applyFont="1" applyBorder="1" applyAlignment="1">
      <alignment horizontal="center" vertical="center" wrapText="1"/>
    </xf>
    <xf numFmtId="44" fontId="3" fillId="0" borderId="3" xfId="0" applyNumberFormat="1" applyFont="1" applyBorder="1" applyAlignment="1">
      <alignment horizontal="center" vertical="center" wrapText="1"/>
    </xf>
    <xf numFmtId="9" fontId="3" fillId="0" borderId="3" xfId="3" applyFont="1" applyBorder="1" applyAlignment="1">
      <alignment horizontal="center" vertical="center" wrapText="1"/>
    </xf>
    <xf numFmtId="9" fontId="3" fillId="0" borderId="1" xfId="3" applyNumberFormat="1" applyFont="1" applyFill="1" applyBorder="1" applyAlignment="1">
      <alignment horizontal="center" vertical="center" wrapText="1"/>
    </xf>
    <xf numFmtId="9" fontId="3" fillId="0" borderId="3" xfId="3" applyFont="1" applyFill="1" applyBorder="1" applyAlignment="1">
      <alignment horizontal="center" vertical="center" wrapText="1"/>
    </xf>
    <xf numFmtId="9" fontId="3" fillId="0" borderId="17" xfId="3" applyFont="1" applyBorder="1" applyAlignment="1">
      <alignment horizontal="center" vertical="center" wrapText="1"/>
    </xf>
    <xf numFmtId="44" fontId="3" fillId="0" borderId="1" xfId="2" applyFont="1" applyBorder="1" applyAlignment="1">
      <alignment horizontal="center" vertical="center" wrapText="1"/>
    </xf>
    <xf numFmtId="0" fontId="3" fillId="0" borderId="7" xfId="0" applyFont="1" applyBorder="1" applyAlignment="1">
      <alignment horizontal="center" vertical="center" wrapText="1"/>
    </xf>
    <xf numFmtId="0" fontId="2" fillId="0" borderId="7" xfId="0" applyFont="1" applyBorder="1" applyAlignment="1">
      <alignment horizontal="center" vertical="center" wrapText="1"/>
    </xf>
    <xf numFmtId="164" fontId="3" fillId="4" borderId="2" xfId="2" applyNumberFormat="1" applyFont="1" applyFill="1" applyBorder="1" applyAlignment="1">
      <alignment horizontal="center" vertical="center" wrapText="1"/>
    </xf>
    <xf numFmtId="9" fontId="3" fillId="0" borderId="1" xfId="3" applyFont="1" applyBorder="1" applyAlignment="1">
      <alignment horizontal="center" vertical="center" wrapText="1"/>
    </xf>
    <xf numFmtId="44" fontId="3" fillId="4" borderId="3"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9" fontId="3" fillId="0" borderId="1" xfId="3" applyFont="1" applyBorder="1" applyAlignment="1">
      <alignment horizontal="center" vertical="center" wrapText="1"/>
    </xf>
    <xf numFmtId="167" fontId="3" fillId="0" borderId="1" xfId="3" applyNumberFormat="1" applyFont="1" applyBorder="1" applyAlignment="1">
      <alignment horizontal="center" vertical="center" wrapText="1"/>
    </xf>
    <xf numFmtId="0" fontId="3" fillId="0" borderId="1" xfId="0" applyFont="1" applyBorder="1" applyAlignment="1">
      <alignment horizontal="center" vertical="center" wrapText="1"/>
    </xf>
    <xf numFmtId="167" fontId="3" fillId="0" borderId="2" xfId="3" applyNumberFormat="1" applyFont="1" applyBorder="1" applyAlignment="1">
      <alignment horizontal="center" vertical="center" wrapText="1"/>
    </xf>
    <xf numFmtId="0" fontId="2" fillId="5" borderId="1"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0" borderId="3"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0" xfId="0" applyFont="1" applyAlignment="1">
      <alignment horizontal="justify" vertical="center" wrapText="1"/>
    </xf>
    <xf numFmtId="9" fontId="3" fillId="0" borderId="0" xfId="3" applyFont="1" applyAlignment="1">
      <alignment horizontal="center" vertical="center" wrapText="1"/>
    </xf>
    <xf numFmtId="10" fontId="2" fillId="0" borderId="0" xfId="0" applyNumberFormat="1" applyFont="1" applyAlignment="1">
      <alignment horizontal="center" vertical="center" wrapText="1"/>
    </xf>
    <xf numFmtId="10" fontId="15" fillId="4" borderId="1" xfId="3" applyNumberFormat="1" applyFont="1" applyFill="1" applyBorder="1" applyAlignment="1">
      <alignment horizontal="center" vertical="center"/>
    </xf>
    <xf numFmtId="167" fontId="14" fillId="5" borderId="1" xfId="3" applyNumberFormat="1" applyFont="1" applyFill="1" applyBorder="1" applyAlignment="1" applyProtection="1">
      <alignment horizontal="center" vertical="center" wrapText="1"/>
    </xf>
    <xf numFmtId="167" fontId="3" fillId="5" borderId="1" xfId="3" applyNumberFormat="1" applyFont="1" applyFill="1" applyBorder="1" applyAlignment="1" applyProtection="1">
      <alignment horizontal="center" vertical="center" wrapText="1"/>
    </xf>
    <xf numFmtId="0" fontId="3" fillId="4" borderId="1" xfId="0" applyFont="1" applyFill="1" applyBorder="1" applyAlignment="1">
      <alignment horizontal="justify" vertical="center" wrapText="1"/>
    </xf>
    <xf numFmtId="0" fontId="8" fillId="4" borderId="1" xfId="0" applyFont="1" applyFill="1" applyBorder="1" applyAlignment="1">
      <alignment horizontal="justify" vertical="center" wrapText="1"/>
    </xf>
    <xf numFmtId="164" fontId="3" fillId="0" borderId="0" xfId="0" applyNumberFormat="1" applyFont="1" applyAlignment="1">
      <alignment horizontal="justify" vertical="center" wrapText="1"/>
    </xf>
    <xf numFmtId="10" fontId="16" fillId="0" borderId="0" xfId="0" applyNumberFormat="1" applyFont="1" applyAlignment="1">
      <alignment horizontal="center" vertical="center" wrapText="1"/>
    </xf>
    <xf numFmtId="44" fontId="16" fillId="0" borderId="0" xfId="0" applyNumberFormat="1" applyFont="1" applyAlignment="1">
      <alignment horizontal="center" vertical="center" wrapText="1"/>
    </xf>
    <xf numFmtId="0" fontId="6" fillId="2" borderId="1" xfId="0" applyFont="1" applyFill="1" applyBorder="1" applyAlignment="1">
      <alignment horizontal="center" vertical="center"/>
    </xf>
    <xf numFmtId="0" fontId="7" fillId="0" borderId="1" xfId="0" applyFont="1" applyBorder="1" applyAlignment="1">
      <alignment horizontal="center" vertical="center"/>
    </xf>
    <xf numFmtId="0" fontId="7" fillId="3" borderId="1" xfId="0" applyFont="1" applyFill="1" applyBorder="1" applyAlignment="1">
      <alignment horizontal="center" vertical="center" wrapText="1"/>
    </xf>
    <xf numFmtId="0" fontId="5" fillId="0" borderId="9" xfId="0" applyFont="1" applyBorder="1" applyAlignment="1">
      <alignment horizontal="center"/>
    </xf>
    <xf numFmtId="0" fontId="5" fillId="0" borderId="0" xfId="0" applyFont="1" applyBorder="1" applyAlignment="1">
      <alignment horizontal="center"/>
    </xf>
    <xf numFmtId="0" fontId="5" fillId="0" borderId="10" xfId="0" applyFont="1" applyBorder="1" applyAlignment="1">
      <alignment horizontal="center"/>
    </xf>
    <xf numFmtId="0" fontId="5" fillId="0" borderId="8"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2" fillId="4" borderId="1" xfId="4" applyFont="1" applyFill="1" applyBorder="1" applyAlignment="1">
      <alignment horizontal="center" vertical="center"/>
    </xf>
    <xf numFmtId="0" fontId="2" fillId="8"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19" xfId="0" applyFont="1" applyFill="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7" xfId="0" applyNumberFormat="1" applyFont="1" applyFill="1" applyBorder="1" applyAlignment="1">
      <alignment horizontal="center" vertical="center" wrapText="1"/>
    </xf>
    <xf numFmtId="164" fontId="2" fillId="4" borderId="1" xfId="0" applyNumberFormat="1" applyFont="1" applyFill="1" applyBorder="1" applyAlignment="1">
      <alignment horizontal="justify" vertical="center" wrapText="1"/>
    </xf>
    <xf numFmtId="164" fontId="2" fillId="4" borderId="1"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0" fontId="2" fillId="0" borderId="14" xfId="0" applyFont="1" applyBorder="1" applyAlignment="1">
      <alignment horizontal="center" vertical="center" wrapText="1"/>
    </xf>
    <xf numFmtId="10" fontId="15" fillId="4" borderId="1" xfId="3" applyNumberFormat="1"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7">
    <cellStyle name="Bueno" xfId="4" builtinId="26"/>
    <cellStyle name="Millares" xfId="1" builtinId="3"/>
    <cellStyle name="Millares 2" xfId="5" xr:uid="{00000000-0005-0000-0000-000002000000}"/>
    <cellStyle name="Moneda" xfId="2" builtinId="4"/>
    <cellStyle name="Moneda 2" xfId="6" xr:uid="{00000000-0005-0000-0000-000004000000}"/>
    <cellStyle name="Normal" xfId="0" builtinId="0"/>
    <cellStyle name="Porcentaje" xfId="3" builtinId="5"/>
  </cellStyles>
  <dxfs count="0"/>
  <tableStyles count="0" defaultTableStyle="TableStyleMedium2" defaultPivotStyle="PivotStyleLight16"/>
  <colors>
    <mruColors>
      <color rgb="FFA1E1F5"/>
      <color rgb="FFFFFFCC"/>
      <color rgb="FFCCFFCC"/>
      <color rgb="FFD8E5F4"/>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203969</xdr:colOff>
      <xdr:row>0</xdr:row>
      <xdr:rowOff>74083</xdr:rowOff>
    </xdr:from>
    <xdr:ext cx="2334515" cy="1248833"/>
    <xdr:pic>
      <xdr:nvPicPr>
        <xdr:cNvPr id="2" name="Imagen 1">
          <a:extLst>
            <a:ext uri="{FF2B5EF4-FFF2-40B4-BE49-F238E27FC236}">
              <a16:creationId xmlns:a16="http://schemas.microsoft.com/office/drawing/2014/main" id="{616422DF-1A75-4B4F-85BA-2AA3B6F1B0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4552" y="74083"/>
          <a:ext cx="2334515" cy="124883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gomez_uapa-pae_gov_co/Documents/Documentos/2024/PLANEACI&#211;N/PLAN%20DE%20ACCI&#211;N/PAI%20AREAS/PLAN%20DE%20ACCION%202024%20UApA%20PARA%20PUBLIC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ADENA VALOR PROYECTOS INVERS"/>
      <sheetName val="FORMULACIÓN PLAN DE ACCIÓN"/>
      <sheetName val="."/>
      <sheetName val="PLANES"/>
      <sheetName val="PROYECTOS DE INVERSIÓN"/>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43"/>
  <sheetViews>
    <sheetView tabSelected="1" topLeftCell="O36" zoomScale="90" zoomScaleNormal="90" zoomScaleSheetLayoutView="100" workbookViewId="0">
      <selection activeCell="T38" sqref="T38:T39"/>
    </sheetView>
  </sheetViews>
  <sheetFormatPr baseColWidth="10" defaultColWidth="11.42578125" defaultRowHeight="98.1" customHeight="1" x14ac:dyDescent="0.25"/>
  <cols>
    <col min="1" max="1" width="19.140625" style="21" customWidth="1"/>
    <col min="2" max="2" width="22.7109375" style="21" customWidth="1"/>
    <col min="3" max="3" width="18.5703125" style="21" customWidth="1"/>
    <col min="4" max="4" width="23" style="21" customWidth="1"/>
    <col min="5" max="5" width="19.28515625" style="21" customWidth="1"/>
    <col min="6" max="6" width="20" style="21" customWidth="1"/>
    <col min="7" max="7" width="38" style="21" customWidth="1"/>
    <col min="8" max="8" width="18.85546875" style="21" customWidth="1"/>
    <col min="9" max="9" width="20.85546875" style="21" customWidth="1"/>
    <col min="10" max="10" width="15.7109375" style="21" customWidth="1"/>
    <col min="11" max="14" width="18.7109375" style="21" customWidth="1"/>
    <col min="15" max="15" width="19" style="21" customWidth="1"/>
    <col min="16" max="16" width="0.28515625" style="21" customWidth="1"/>
    <col min="17" max="17" width="13.28515625" style="21" customWidth="1"/>
    <col min="18" max="18" width="39.140625" style="101" customWidth="1"/>
    <col min="19" max="19" width="15.28515625" style="21" customWidth="1"/>
    <col min="20" max="20" width="20" style="21" customWidth="1"/>
    <col min="21" max="21" width="11.42578125" style="21" customWidth="1"/>
    <col min="22" max="22" width="13.85546875" style="21" customWidth="1"/>
    <col min="23" max="23" width="20.42578125" style="7" customWidth="1"/>
    <col min="24" max="24" width="11.85546875" style="21" customWidth="1"/>
    <col min="25" max="25" width="9.5703125" style="21" customWidth="1"/>
    <col min="26" max="26" width="11.140625" style="21" customWidth="1"/>
    <col min="27" max="27" width="20" style="21" customWidth="1"/>
    <col min="28" max="28" width="19.42578125" style="21" customWidth="1"/>
    <col min="29" max="29" width="11.7109375" style="21" customWidth="1"/>
    <col min="30" max="30" width="24.140625" style="21" customWidth="1"/>
    <col min="31" max="31" width="45.42578125" style="109" customWidth="1"/>
    <col min="32" max="32" width="30.42578125" style="7" customWidth="1"/>
    <col min="33" max="33" width="12" style="21" customWidth="1"/>
    <col min="34" max="34" width="23.85546875" style="21" customWidth="1"/>
    <col min="35" max="35" width="17.28515625" style="21" customWidth="1"/>
    <col min="36" max="36" width="9.7109375" style="21" customWidth="1"/>
    <col min="37" max="37" width="26.140625" style="21" customWidth="1"/>
    <col min="38" max="38" width="17.5703125" style="21" customWidth="1"/>
    <col min="39" max="39" width="16.7109375" style="21" customWidth="1"/>
    <col min="40" max="40" width="26.140625" style="21" customWidth="1"/>
    <col min="41" max="41" width="16.42578125" style="21" customWidth="1"/>
    <col min="42" max="42" width="11.28515625" style="21" customWidth="1"/>
    <col min="43" max="43" width="9.28515625" style="89" customWidth="1"/>
    <col min="44" max="44" width="19.28515625" style="21" customWidth="1"/>
    <col min="45" max="45" width="11.42578125" style="21" customWidth="1"/>
    <col min="46" max="46" width="11.42578125" style="21" hidden="1" customWidth="1"/>
    <col min="47" max="47" width="15.5703125" style="21" hidden="1" customWidth="1"/>
    <col min="48" max="16384" width="11.42578125" style="21"/>
  </cols>
  <sheetData>
    <row r="1" spans="1:47" ht="36" customHeight="1" x14ac:dyDescent="0.25">
      <c r="A1" s="115"/>
      <c r="B1" s="116"/>
      <c r="C1" s="116"/>
      <c r="D1" s="117"/>
      <c r="E1" s="112" t="s">
        <v>311</v>
      </c>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row>
    <row r="2" spans="1:47" ht="36" customHeight="1" x14ac:dyDescent="0.25">
      <c r="A2" s="115"/>
      <c r="B2" s="116"/>
      <c r="C2" s="116"/>
      <c r="D2" s="117"/>
      <c r="E2" s="113" t="s">
        <v>387</v>
      </c>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row>
    <row r="3" spans="1:47" ht="45.75" customHeight="1" x14ac:dyDescent="0.25">
      <c r="A3" s="118"/>
      <c r="B3" s="119"/>
      <c r="C3" s="119"/>
      <c r="D3" s="120"/>
      <c r="E3" s="114" t="s">
        <v>388</v>
      </c>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row>
    <row r="4" spans="1:47" ht="33" customHeight="1" x14ac:dyDescent="0.25">
      <c r="A4" s="121"/>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row>
    <row r="5" spans="1:47" ht="23.45" customHeight="1" x14ac:dyDescent="0.25">
      <c r="A5" s="132" t="s">
        <v>0</v>
      </c>
      <c r="B5" s="132"/>
      <c r="C5" s="132"/>
      <c r="D5" s="132"/>
      <c r="E5" s="132"/>
      <c r="F5" s="132"/>
      <c r="G5" s="132"/>
      <c r="H5" s="132"/>
      <c r="I5" s="132"/>
      <c r="J5" s="132"/>
      <c r="K5" s="132" t="s">
        <v>1</v>
      </c>
      <c r="L5" s="132"/>
      <c r="M5" s="132"/>
      <c r="N5" s="132"/>
      <c r="O5" s="127" t="s">
        <v>2</v>
      </c>
      <c r="P5" s="127"/>
      <c r="Q5" s="123" t="s">
        <v>3</v>
      </c>
      <c r="R5" s="124"/>
      <c r="S5" s="124"/>
      <c r="T5" s="124"/>
      <c r="U5" s="124"/>
      <c r="V5" s="124"/>
      <c r="W5" s="125"/>
      <c r="X5" s="142" t="s">
        <v>318</v>
      </c>
      <c r="Y5" s="143"/>
      <c r="Z5" s="143"/>
      <c r="AA5" s="143"/>
      <c r="AB5" s="143"/>
      <c r="AC5" s="143"/>
      <c r="AD5" s="143"/>
      <c r="AE5" s="143"/>
      <c r="AF5" s="144"/>
      <c r="AG5" s="137" t="s">
        <v>4</v>
      </c>
      <c r="AH5" s="138"/>
      <c r="AI5" s="138"/>
      <c r="AJ5" s="135" t="s">
        <v>5</v>
      </c>
      <c r="AK5" s="135"/>
      <c r="AL5" s="135"/>
      <c r="AM5" s="136" t="s">
        <v>6</v>
      </c>
      <c r="AN5" s="136"/>
      <c r="AO5" s="136"/>
      <c r="AP5" s="139" t="s">
        <v>374</v>
      </c>
      <c r="AQ5" s="139"/>
      <c r="AR5" s="139"/>
      <c r="AS5" s="139"/>
      <c r="AT5" s="89"/>
      <c r="AU5" s="89"/>
    </row>
    <row r="6" spans="1:47" ht="21" customHeight="1" x14ac:dyDescent="0.25">
      <c r="A6" s="126" t="s">
        <v>7</v>
      </c>
      <c r="B6" s="126" t="s">
        <v>8</v>
      </c>
      <c r="C6" s="126" t="s">
        <v>9</v>
      </c>
      <c r="D6" s="126" t="s">
        <v>10</v>
      </c>
      <c r="E6" s="126" t="s">
        <v>11</v>
      </c>
      <c r="F6" s="126" t="s">
        <v>12</v>
      </c>
      <c r="G6" s="126" t="s">
        <v>13</v>
      </c>
      <c r="H6" s="126" t="s">
        <v>14</v>
      </c>
      <c r="I6" s="126" t="s">
        <v>306</v>
      </c>
      <c r="J6" s="126" t="s">
        <v>15</v>
      </c>
      <c r="K6" s="126" t="s">
        <v>16</v>
      </c>
      <c r="L6" s="126" t="s">
        <v>17</v>
      </c>
      <c r="M6" s="126" t="s">
        <v>18</v>
      </c>
      <c r="N6" s="126" t="s">
        <v>19</v>
      </c>
      <c r="O6" s="126" t="s">
        <v>20</v>
      </c>
      <c r="P6" s="126" t="s">
        <v>21</v>
      </c>
      <c r="Q6" s="132" t="s">
        <v>22</v>
      </c>
      <c r="R6" s="132"/>
      <c r="S6" s="132"/>
      <c r="T6" s="132"/>
      <c r="U6" s="132"/>
      <c r="V6" s="29" t="s">
        <v>23</v>
      </c>
      <c r="W6" s="68" t="s">
        <v>24</v>
      </c>
      <c r="X6" s="133" t="s">
        <v>25</v>
      </c>
      <c r="Y6" s="149" t="s">
        <v>313</v>
      </c>
      <c r="Z6" s="126" t="s">
        <v>314</v>
      </c>
      <c r="AA6" s="151" t="s">
        <v>27</v>
      </c>
      <c r="AB6" s="145" t="s">
        <v>315</v>
      </c>
      <c r="AC6" s="126" t="s">
        <v>316</v>
      </c>
      <c r="AD6" s="132" t="s">
        <v>26</v>
      </c>
      <c r="AE6" s="147" t="s">
        <v>317</v>
      </c>
      <c r="AF6" s="148" t="s">
        <v>312</v>
      </c>
      <c r="AG6" s="133" t="s">
        <v>25</v>
      </c>
      <c r="AH6" s="126" t="s">
        <v>26</v>
      </c>
      <c r="AI6" s="126" t="s">
        <v>27</v>
      </c>
      <c r="AJ6" s="126" t="s">
        <v>25</v>
      </c>
      <c r="AK6" s="126" t="s">
        <v>26</v>
      </c>
      <c r="AL6" s="126" t="s">
        <v>27</v>
      </c>
      <c r="AM6" s="126" t="s">
        <v>25</v>
      </c>
      <c r="AN6" s="126" t="s">
        <v>26</v>
      </c>
      <c r="AO6" s="126" t="s">
        <v>27</v>
      </c>
      <c r="AP6" s="140" t="s">
        <v>375</v>
      </c>
      <c r="AQ6" s="140"/>
      <c r="AR6" s="141" t="s">
        <v>376</v>
      </c>
      <c r="AS6" s="141"/>
      <c r="AT6" s="89"/>
      <c r="AU6" s="89"/>
    </row>
    <row r="7" spans="1:47" ht="32.450000000000003" customHeight="1" x14ac:dyDescent="0.25">
      <c r="A7" s="127"/>
      <c r="B7" s="127"/>
      <c r="C7" s="127"/>
      <c r="D7" s="127"/>
      <c r="E7" s="127"/>
      <c r="F7" s="127"/>
      <c r="G7" s="127"/>
      <c r="H7" s="127"/>
      <c r="I7" s="127"/>
      <c r="J7" s="127"/>
      <c r="K7" s="127"/>
      <c r="L7" s="127"/>
      <c r="M7" s="127"/>
      <c r="N7" s="127"/>
      <c r="O7" s="127"/>
      <c r="P7" s="127"/>
      <c r="Q7" s="69" t="s">
        <v>28</v>
      </c>
      <c r="R7" s="83" t="s">
        <v>29</v>
      </c>
      <c r="S7" s="28" t="s">
        <v>30</v>
      </c>
      <c r="T7" s="1" t="s">
        <v>31</v>
      </c>
      <c r="U7" s="28" t="s">
        <v>32</v>
      </c>
      <c r="V7" s="22" t="s">
        <v>33</v>
      </c>
      <c r="W7" s="42" t="s">
        <v>34</v>
      </c>
      <c r="X7" s="153"/>
      <c r="Y7" s="150"/>
      <c r="Z7" s="127"/>
      <c r="AA7" s="152"/>
      <c r="AB7" s="146"/>
      <c r="AC7" s="127"/>
      <c r="AD7" s="132"/>
      <c r="AE7" s="147"/>
      <c r="AF7" s="148"/>
      <c r="AG7" s="134"/>
      <c r="AH7" s="127"/>
      <c r="AI7" s="127"/>
      <c r="AJ7" s="127"/>
      <c r="AK7" s="127"/>
      <c r="AL7" s="127"/>
      <c r="AM7" s="127"/>
      <c r="AN7" s="127"/>
      <c r="AO7" s="127"/>
      <c r="AP7" s="90" t="s">
        <v>377</v>
      </c>
      <c r="AQ7" s="95" t="s">
        <v>378</v>
      </c>
      <c r="AR7" s="90" t="s">
        <v>377</v>
      </c>
      <c r="AS7" s="88" t="s">
        <v>378</v>
      </c>
      <c r="AT7" s="132" t="s">
        <v>380</v>
      </c>
      <c r="AU7" s="132"/>
    </row>
    <row r="8" spans="1:47" ht="86.1" customHeight="1" x14ac:dyDescent="0.25">
      <c r="A8" s="4" t="s">
        <v>35</v>
      </c>
      <c r="B8" s="4" t="s">
        <v>35</v>
      </c>
      <c r="C8" s="4" t="s">
        <v>36</v>
      </c>
      <c r="D8" s="4" t="s">
        <v>37</v>
      </c>
      <c r="E8" s="4" t="s">
        <v>38</v>
      </c>
      <c r="F8" s="4" t="s">
        <v>39</v>
      </c>
      <c r="G8" s="4" t="s">
        <v>40</v>
      </c>
      <c r="H8" s="4" t="s">
        <v>41</v>
      </c>
      <c r="I8" s="4" t="s">
        <v>42</v>
      </c>
      <c r="J8" s="4" t="s">
        <v>35</v>
      </c>
      <c r="K8" s="4" t="s">
        <v>43</v>
      </c>
      <c r="L8" s="4" t="s">
        <v>44</v>
      </c>
      <c r="M8" s="4" t="s">
        <v>45</v>
      </c>
      <c r="N8" s="4" t="s">
        <v>46</v>
      </c>
      <c r="O8" s="4" t="s">
        <v>47</v>
      </c>
      <c r="P8" s="4" t="s">
        <v>48</v>
      </c>
      <c r="Q8" s="4" t="s">
        <v>49</v>
      </c>
      <c r="R8" s="73" t="s">
        <v>50</v>
      </c>
      <c r="S8" s="4" t="s">
        <v>51</v>
      </c>
      <c r="T8" s="4" t="s">
        <v>52</v>
      </c>
      <c r="U8" s="4" t="s">
        <v>53</v>
      </c>
      <c r="V8" s="4">
        <v>4</v>
      </c>
      <c r="W8" s="43">
        <v>631039600</v>
      </c>
      <c r="X8" s="56">
        <v>1</v>
      </c>
      <c r="Y8" s="30">
        <v>1</v>
      </c>
      <c r="Z8" s="75">
        <f>Y8/X8</f>
        <v>1</v>
      </c>
      <c r="AA8" s="76">
        <v>48865800</v>
      </c>
      <c r="AB8" s="86">
        <v>33859333.329999998</v>
      </c>
      <c r="AC8" s="77">
        <f>AB8/AA8</f>
        <v>0.69290451256297858</v>
      </c>
      <c r="AD8" s="27" t="s">
        <v>54</v>
      </c>
      <c r="AE8" s="72" t="s">
        <v>338</v>
      </c>
      <c r="AF8" s="71" t="s">
        <v>339</v>
      </c>
      <c r="AG8" s="49">
        <v>1</v>
      </c>
      <c r="AH8" s="4" t="s">
        <v>54</v>
      </c>
      <c r="AI8" s="3">
        <v>166888800</v>
      </c>
      <c r="AJ8" s="4">
        <v>1</v>
      </c>
      <c r="AK8" s="4" t="s">
        <v>54</v>
      </c>
      <c r="AL8" s="3">
        <v>166888800</v>
      </c>
      <c r="AM8" s="4">
        <v>1</v>
      </c>
      <c r="AN8" s="4" t="s">
        <v>54</v>
      </c>
      <c r="AO8" s="3">
        <v>248396200</v>
      </c>
      <c r="AP8" s="87">
        <f t="shared" ref="AP8:AP41" si="0">Y8</f>
        <v>1</v>
      </c>
      <c r="AQ8" s="105">
        <f t="shared" ref="AQ8:AQ41" si="1">IFERROR(AP8/V8,"")</f>
        <v>0.25</v>
      </c>
      <c r="AR8" s="3">
        <f>AB8</f>
        <v>33859333.329999998</v>
      </c>
      <c r="AS8" s="94">
        <f>AR8/W8</f>
        <v>5.3656431910136859E-2</v>
      </c>
      <c r="AT8" s="154">
        <f>SUM(AQ8,AQ9)/2</f>
        <v>0.125</v>
      </c>
      <c r="AU8" s="155" t="s">
        <v>381</v>
      </c>
    </row>
    <row r="9" spans="1:47" ht="102.95" customHeight="1" x14ac:dyDescent="0.25">
      <c r="A9" s="4" t="s">
        <v>35</v>
      </c>
      <c r="B9" s="4" t="s">
        <v>35</v>
      </c>
      <c r="C9" s="4" t="s">
        <v>36</v>
      </c>
      <c r="D9" s="4" t="s">
        <v>37</v>
      </c>
      <c r="E9" s="4" t="s">
        <v>38</v>
      </c>
      <c r="F9" s="4" t="s">
        <v>39</v>
      </c>
      <c r="G9" s="4" t="s">
        <v>40</v>
      </c>
      <c r="H9" s="4" t="s">
        <v>41</v>
      </c>
      <c r="I9" s="4" t="s">
        <v>55</v>
      </c>
      <c r="J9" s="4" t="s">
        <v>35</v>
      </c>
      <c r="K9" s="4" t="s">
        <v>43</v>
      </c>
      <c r="L9" s="4" t="s">
        <v>44</v>
      </c>
      <c r="M9" s="4" t="s">
        <v>45</v>
      </c>
      <c r="N9" s="4" t="s">
        <v>46</v>
      </c>
      <c r="O9" s="27" t="s">
        <v>47</v>
      </c>
      <c r="P9" s="27" t="s">
        <v>48</v>
      </c>
      <c r="Q9" s="27" t="s">
        <v>56</v>
      </c>
      <c r="R9" s="73" t="s">
        <v>57</v>
      </c>
      <c r="S9" s="27" t="s">
        <v>58</v>
      </c>
      <c r="T9" s="4" t="s">
        <v>59</v>
      </c>
      <c r="U9" s="27" t="s">
        <v>53</v>
      </c>
      <c r="V9" s="27">
        <v>2</v>
      </c>
      <c r="W9" s="43">
        <v>513587689</v>
      </c>
      <c r="X9" s="27"/>
      <c r="Y9" s="30"/>
      <c r="Z9" s="27"/>
      <c r="AA9" s="3">
        <v>70850279</v>
      </c>
      <c r="AB9" s="39">
        <v>48365118</v>
      </c>
      <c r="AC9" s="75">
        <f>AB9/AA9</f>
        <v>0.68263835630061531</v>
      </c>
      <c r="AD9" s="27" t="s">
        <v>35</v>
      </c>
      <c r="AE9" s="72" t="s">
        <v>342</v>
      </c>
      <c r="AF9" s="71"/>
      <c r="AG9" s="49">
        <v>1</v>
      </c>
      <c r="AH9" s="4" t="s">
        <v>60</v>
      </c>
      <c r="AI9" s="3">
        <v>126221223</v>
      </c>
      <c r="AJ9" s="4">
        <v>0</v>
      </c>
      <c r="AK9" s="4" t="s">
        <v>35</v>
      </c>
      <c r="AL9" s="3">
        <v>133221223</v>
      </c>
      <c r="AM9" s="4">
        <v>1</v>
      </c>
      <c r="AN9" s="4" t="s">
        <v>60</v>
      </c>
      <c r="AO9" s="3">
        <v>183294964</v>
      </c>
      <c r="AP9" s="87">
        <f t="shared" si="0"/>
        <v>0</v>
      </c>
      <c r="AQ9" s="106">
        <f t="shared" si="1"/>
        <v>0</v>
      </c>
      <c r="AR9" s="3">
        <f>AB9</f>
        <v>48365118</v>
      </c>
      <c r="AS9" s="94">
        <f>AR9/W9</f>
        <v>9.4171100740695513E-2</v>
      </c>
      <c r="AT9" s="154"/>
      <c r="AU9" s="155"/>
    </row>
    <row r="10" spans="1:47" ht="102" customHeight="1" x14ac:dyDescent="0.25">
      <c r="A10" s="4" t="s">
        <v>61</v>
      </c>
      <c r="B10" s="4" t="s">
        <v>62</v>
      </c>
      <c r="C10" s="4" t="s">
        <v>63</v>
      </c>
      <c r="D10" s="4" t="s">
        <v>64</v>
      </c>
      <c r="E10" s="4" t="s">
        <v>65</v>
      </c>
      <c r="F10" s="4" t="s">
        <v>39</v>
      </c>
      <c r="G10" s="4" t="s">
        <v>66</v>
      </c>
      <c r="H10" s="4" t="s">
        <v>67</v>
      </c>
      <c r="I10" s="4" t="s">
        <v>68</v>
      </c>
      <c r="J10" s="4" t="s">
        <v>69</v>
      </c>
      <c r="K10" s="4" t="s">
        <v>43</v>
      </c>
      <c r="L10" s="4" t="s">
        <v>44</v>
      </c>
      <c r="M10" s="4" t="s">
        <v>45</v>
      </c>
      <c r="N10" s="4" t="s">
        <v>46</v>
      </c>
      <c r="O10" s="4" t="s">
        <v>70</v>
      </c>
      <c r="P10" s="4" t="s">
        <v>71</v>
      </c>
      <c r="Q10" s="4" t="s">
        <v>72</v>
      </c>
      <c r="R10" s="73" t="s">
        <v>73</v>
      </c>
      <c r="S10" s="4" t="s">
        <v>74</v>
      </c>
      <c r="T10" s="4" t="s">
        <v>75</v>
      </c>
      <c r="U10" s="4" t="s">
        <v>53</v>
      </c>
      <c r="V10" s="4">
        <v>4</v>
      </c>
      <c r="W10" s="43">
        <v>1877425667</v>
      </c>
      <c r="X10" s="27">
        <v>1</v>
      </c>
      <c r="Y10" s="30">
        <v>1</v>
      </c>
      <c r="Z10" s="75">
        <f>Y10/X10</f>
        <v>1</v>
      </c>
      <c r="AA10" s="3">
        <v>111813167</v>
      </c>
      <c r="AB10" s="39">
        <v>36879333</v>
      </c>
      <c r="AC10" s="85">
        <f>AB10/AA10</f>
        <v>0.32982996537429266</v>
      </c>
      <c r="AD10" s="27" t="s">
        <v>76</v>
      </c>
      <c r="AE10" s="107" t="s">
        <v>370</v>
      </c>
      <c r="AF10" s="30" t="s">
        <v>371</v>
      </c>
      <c r="AG10" s="49">
        <v>1</v>
      </c>
      <c r="AH10" s="4" t="s">
        <v>77</v>
      </c>
      <c r="AI10" s="3">
        <v>533283750</v>
      </c>
      <c r="AJ10" s="4">
        <v>1</v>
      </c>
      <c r="AK10" s="4" t="s">
        <v>78</v>
      </c>
      <c r="AL10" s="3">
        <v>533283750</v>
      </c>
      <c r="AM10" s="4">
        <v>1</v>
      </c>
      <c r="AN10" s="4" t="s">
        <v>79</v>
      </c>
      <c r="AO10" s="3">
        <v>699045000</v>
      </c>
      <c r="AP10" s="87">
        <f t="shared" si="0"/>
        <v>1</v>
      </c>
      <c r="AQ10" s="105">
        <f t="shared" si="1"/>
        <v>0.25</v>
      </c>
      <c r="AR10" s="3">
        <f>AB10</f>
        <v>36879333</v>
      </c>
      <c r="AS10" s="94">
        <f>AR10/W10</f>
        <v>1.9643564934813475E-2</v>
      </c>
      <c r="AT10" s="104">
        <f>SUM(AQ10)</f>
        <v>0.25</v>
      </c>
      <c r="AU10" s="87" t="s">
        <v>70</v>
      </c>
    </row>
    <row r="11" spans="1:47" ht="176.25" customHeight="1" x14ac:dyDescent="0.25">
      <c r="A11" s="4" t="s">
        <v>35</v>
      </c>
      <c r="B11" s="4" t="s">
        <v>35</v>
      </c>
      <c r="C11" s="4" t="s">
        <v>36</v>
      </c>
      <c r="D11" s="4" t="s">
        <v>37</v>
      </c>
      <c r="E11" s="4" t="s">
        <v>38</v>
      </c>
      <c r="F11" s="4" t="s">
        <v>35</v>
      </c>
      <c r="G11" s="4" t="s">
        <v>40</v>
      </c>
      <c r="H11" s="4" t="s">
        <v>80</v>
      </c>
      <c r="I11" s="4" t="s">
        <v>80</v>
      </c>
      <c r="J11" s="4" t="s">
        <v>35</v>
      </c>
      <c r="K11" s="4" t="s">
        <v>43</v>
      </c>
      <c r="L11" s="4" t="s">
        <v>44</v>
      </c>
      <c r="M11" s="4" t="s">
        <v>45</v>
      </c>
      <c r="N11" s="4" t="s">
        <v>46</v>
      </c>
      <c r="O11" s="4" t="s">
        <v>343</v>
      </c>
      <c r="P11" s="4" t="s">
        <v>81</v>
      </c>
      <c r="Q11" s="4" t="s">
        <v>82</v>
      </c>
      <c r="R11" s="73" t="s">
        <v>83</v>
      </c>
      <c r="S11" s="4" t="s">
        <v>84</v>
      </c>
      <c r="T11" s="4" t="s">
        <v>85</v>
      </c>
      <c r="U11" s="4" t="s">
        <v>86</v>
      </c>
      <c r="V11" s="5">
        <v>1</v>
      </c>
      <c r="W11" s="44">
        <v>93489281</v>
      </c>
      <c r="X11" s="5">
        <v>0.25</v>
      </c>
      <c r="Y11" s="31">
        <v>0.25</v>
      </c>
      <c r="Z11" s="5">
        <f>Y11/X11</f>
        <v>1</v>
      </c>
      <c r="AA11" s="3">
        <v>4451870</v>
      </c>
      <c r="AB11" s="84">
        <v>0</v>
      </c>
      <c r="AC11" s="91">
        <f>AB11/AA11</f>
        <v>0</v>
      </c>
      <c r="AD11" s="27" t="s">
        <v>87</v>
      </c>
      <c r="AE11" s="72" t="s">
        <v>372</v>
      </c>
      <c r="AF11" s="71" t="s">
        <v>373</v>
      </c>
      <c r="AG11" s="50">
        <v>0.25</v>
      </c>
      <c r="AH11" s="4" t="s">
        <v>88</v>
      </c>
      <c r="AI11" s="3">
        <v>26711223</v>
      </c>
      <c r="AJ11" s="5">
        <v>0.25</v>
      </c>
      <c r="AK11" s="4" t="s">
        <v>88</v>
      </c>
      <c r="AL11" s="3">
        <v>26711223</v>
      </c>
      <c r="AM11" s="5">
        <v>0.25</v>
      </c>
      <c r="AN11" s="4" t="s">
        <v>88</v>
      </c>
      <c r="AO11" s="3">
        <v>35614965</v>
      </c>
      <c r="AP11" s="87">
        <f t="shared" si="0"/>
        <v>0.25</v>
      </c>
      <c r="AQ11" s="105">
        <f t="shared" si="1"/>
        <v>0.25</v>
      </c>
      <c r="AR11" s="3">
        <f>AB11</f>
        <v>0</v>
      </c>
      <c r="AS11" s="94">
        <f>AR11/W11</f>
        <v>0</v>
      </c>
      <c r="AT11" s="104">
        <f>SUM(AQ11)</f>
        <v>0.25</v>
      </c>
      <c r="AU11" s="87" t="s">
        <v>343</v>
      </c>
    </row>
    <row r="12" spans="1:47" ht="98.1" customHeight="1" x14ac:dyDescent="0.25">
      <c r="A12" s="4" t="s">
        <v>35</v>
      </c>
      <c r="B12" s="4" t="s">
        <v>35</v>
      </c>
      <c r="C12" s="4" t="s">
        <v>35</v>
      </c>
      <c r="D12" s="4" t="s">
        <v>35</v>
      </c>
      <c r="E12" s="4" t="s">
        <v>35</v>
      </c>
      <c r="F12" s="4" t="s">
        <v>35</v>
      </c>
      <c r="G12" s="4" t="s">
        <v>40</v>
      </c>
      <c r="H12" s="4" t="s">
        <v>89</v>
      </c>
      <c r="I12" s="4" t="s">
        <v>90</v>
      </c>
      <c r="J12" s="4" t="s">
        <v>69</v>
      </c>
      <c r="K12" s="4" t="s">
        <v>35</v>
      </c>
      <c r="L12" s="4" t="s">
        <v>35</v>
      </c>
      <c r="M12" s="4" t="s">
        <v>35</v>
      </c>
      <c r="N12" s="23" t="s">
        <v>35</v>
      </c>
      <c r="O12" s="27" t="s">
        <v>91</v>
      </c>
      <c r="P12" s="27" t="s">
        <v>92</v>
      </c>
      <c r="Q12" s="27" t="s">
        <v>93</v>
      </c>
      <c r="R12" s="73" t="s">
        <v>94</v>
      </c>
      <c r="S12" s="27" t="s">
        <v>95</v>
      </c>
      <c r="T12" s="4" t="s">
        <v>96</v>
      </c>
      <c r="U12" s="27" t="s">
        <v>53</v>
      </c>
      <c r="V12" s="27">
        <v>1</v>
      </c>
      <c r="W12" s="46">
        <v>0</v>
      </c>
      <c r="X12" s="27"/>
      <c r="Y12" s="30"/>
      <c r="Z12" s="27"/>
      <c r="AA12" s="3">
        <v>0</v>
      </c>
      <c r="AB12" s="40">
        <v>0</v>
      </c>
      <c r="AC12" s="27"/>
      <c r="AD12" s="27" t="s">
        <v>97</v>
      </c>
      <c r="AE12" s="108" t="s">
        <v>342</v>
      </c>
      <c r="AF12" s="71"/>
      <c r="AG12" s="49">
        <v>0</v>
      </c>
      <c r="AH12" s="4" t="s">
        <v>97</v>
      </c>
      <c r="AI12" s="3">
        <v>0</v>
      </c>
      <c r="AJ12" s="4">
        <v>1</v>
      </c>
      <c r="AK12" s="4" t="s">
        <v>98</v>
      </c>
      <c r="AL12" s="3">
        <v>0</v>
      </c>
      <c r="AM12" s="4">
        <v>0</v>
      </c>
      <c r="AN12" s="4" t="s">
        <v>97</v>
      </c>
      <c r="AO12" s="3">
        <v>0</v>
      </c>
      <c r="AP12" s="87">
        <f t="shared" si="0"/>
        <v>0</v>
      </c>
      <c r="AQ12" s="106">
        <f t="shared" si="1"/>
        <v>0</v>
      </c>
      <c r="AR12" s="3" t="s">
        <v>379</v>
      </c>
      <c r="AS12" s="94"/>
      <c r="AT12" s="104">
        <f>SUM(AQ12)</f>
        <v>0</v>
      </c>
      <c r="AU12" s="87" t="s">
        <v>91</v>
      </c>
    </row>
    <row r="13" spans="1:47" ht="107.25" customHeight="1" x14ac:dyDescent="0.25">
      <c r="A13" s="4" t="s">
        <v>61</v>
      </c>
      <c r="B13" s="4" t="s">
        <v>62</v>
      </c>
      <c r="C13" s="4" t="s">
        <v>63</v>
      </c>
      <c r="D13" s="4" t="s">
        <v>64</v>
      </c>
      <c r="E13" s="4" t="s">
        <v>65</v>
      </c>
      <c r="F13" s="4" t="s">
        <v>39</v>
      </c>
      <c r="G13" s="4" t="s">
        <v>99</v>
      </c>
      <c r="H13" s="4" t="s">
        <v>41</v>
      </c>
      <c r="I13" s="4" t="s">
        <v>42</v>
      </c>
      <c r="J13" s="4" t="s">
        <v>35</v>
      </c>
      <c r="K13" s="4" t="s">
        <v>43</v>
      </c>
      <c r="L13" s="4" t="s">
        <v>44</v>
      </c>
      <c r="M13" s="4" t="s">
        <v>100</v>
      </c>
      <c r="N13" s="4" t="s">
        <v>101</v>
      </c>
      <c r="O13" s="4" t="s">
        <v>102</v>
      </c>
      <c r="P13" s="4" t="s">
        <v>103</v>
      </c>
      <c r="Q13" s="4" t="s">
        <v>104</v>
      </c>
      <c r="R13" s="73" t="s">
        <v>105</v>
      </c>
      <c r="S13" s="4" t="s">
        <v>106</v>
      </c>
      <c r="T13" s="4" t="s">
        <v>107</v>
      </c>
      <c r="U13" s="4" t="s">
        <v>86</v>
      </c>
      <c r="V13" s="5">
        <v>1</v>
      </c>
      <c r="W13" s="44">
        <v>1960000000000</v>
      </c>
      <c r="X13" s="5">
        <f>AA13/W13</f>
        <v>0.35156018877551021</v>
      </c>
      <c r="Y13" s="31">
        <v>0.35</v>
      </c>
      <c r="Z13" s="91">
        <f>Y13/X13</f>
        <v>0.9955621005298001</v>
      </c>
      <c r="AA13" s="6">
        <v>689057970000</v>
      </c>
      <c r="AB13" s="40">
        <v>777176979798</v>
      </c>
      <c r="AC13" s="24">
        <v>1</v>
      </c>
      <c r="AD13" s="27" t="s">
        <v>108</v>
      </c>
      <c r="AE13" s="72" t="s">
        <v>382</v>
      </c>
      <c r="AF13" s="71" t="s">
        <v>383</v>
      </c>
      <c r="AG13" s="50">
        <f>AI13/W13</f>
        <v>0.29687962244897959</v>
      </c>
      <c r="AH13" s="4" t="s">
        <v>108</v>
      </c>
      <c r="AI13" s="6">
        <v>581884060000</v>
      </c>
      <c r="AJ13" s="5">
        <f>AL13/W13</f>
        <v>0.35156018877551021</v>
      </c>
      <c r="AK13" s="4" t="s">
        <v>108</v>
      </c>
      <c r="AL13" s="6">
        <v>689057970000</v>
      </c>
      <c r="AM13" s="18">
        <v>0</v>
      </c>
      <c r="AN13" s="4" t="s">
        <v>108</v>
      </c>
      <c r="AO13" s="3">
        <v>0</v>
      </c>
      <c r="AP13" s="91">
        <f t="shared" si="0"/>
        <v>0.35</v>
      </c>
      <c r="AQ13" s="105">
        <f t="shared" si="1"/>
        <v>0.35</v>
      </c>
      <c r="AR13" s="3">
        <f t="shared" ref="AR13:AR23" si="2">AB13</f>
        <v>777176979798</v>
      </c>
      <c r="AS13" s="94">
        <f t="shared" ref="AS13:AS23" si="3">AR13/W13</f>
        <v>0.39651886724387753</v>
      </c>
      <c r="AT13" s="154">
        <f>SUM(AQ13,AQ14,AQ15,AQ16,AQ17)/5</f>
        <v>0.16999999999999998</v>
      </c>
      <c r="AU13" s="155" t="s">
        <v>102</v>
      </c>
    </row>
    <row r="14" spans="1:47" ht="98.1" customHeight="1" x14ac:dyDescent="0.25">
      <c r="A14" s="4" t="s">
        <v>61</v>
      </c>
      <c r="B14" s="4" t="s">
        <v>62</v>
      </c>
      <c r="C14" s="4" t="s">
        <v>63</v>
      </c>
      <c r="D14" s="4" t="s">
        <v>64</v>
      </c>
      <c r="E14" s="4" t="s">
        <v>65</v>
      </c>
      <c r="F14" s="4" t="s">
        <v>39</v>
      </c>
      <c r="G14" s="4" t="s">
        <v>99</v>
      </c>
      <c r="H14" s="4" t="s">
        <v>41</v>
      </c>
      <c r="I14" s="4" t="s">
        <v>42</v>
      </c>
      <c r="J14" s="4" t="s">
        <v>69</v>
      </c>
      <c r="K14" s="4" t="s">
        <v>43</v>
      </c>
      <c r="L14" s="4" t="s">
        <v>44</v>
      </c>
      <c r="M14" s="4" t="s">
        <v>100</v>
      </c>
      <c r="N14" s="4" t="s">
        <v>109</v>
      </c>
      <c r="O14" s="27" t="s">
        <v>102</v>
      </c>
      <c r="P14" s="27" t="s">
        <v>110</v>
      </c>
      <c r="Q14" s="27" t="s">
        <v>111</v>
      </c>
      <c r="R14" s="73" t="s">
        <v>112</v>
      </c>
      <c r="S14" s="27" t="s">
        <v>113</v>
      </c>
      <c r="T14" s="4" t="s">
        <v>114</v>
      </c>
      <c r="U14" s="27" t="s">
        <v>53</v>
      </c>
      <c r="V14" s="27">
        <v>4</v>
      </c>
      <c r="W14" s="44">
        <v>12162413990</v>
      </c>
      <c r="X14" s="56"/>
      <c r="Y14" s="30"/>
      <c r="Z14" s="27"/>
      <c r="AA14" s="6">
        <v>1598502333</v>
      </c>
      <c r="AB14" s="40">
        <v>36723333</v>
      </c>
      <c r="AC14" s="24">
        <f t="shared" ref="AC14:AC19" si="4">AB14/AA14</f>
        <v>2.2973587364792415E-2</v>
      </c>
      <c r="AD14" s="27" t="s">
        <v>97</v>
      </c>
      <c r="AE14" s="108" t="s">
        <v>342</v>
      </c>
      <c r="AF14" s="71"/>
      <c r="AG14" s="49">
        <v>2</v>
      </c>
      <c r="AH14" s="4" t="s">
        <v>115</v>
      </c>
      <c r="AI14" s="6">
        <v>2806275330</v>
      </c>
      <c r="AJ14" s="4">
        <v>1</v>
      </c>
      <c r="AK14" s="4" t="s">
        <v>116</v>
      </c>
      <c r="AL14" s="6">
        <v>4892693995</v>
      </c>
      <c r="AM14" s="4">
        <v>1</v>
      </c>
      <c r="AN14" s="4" t="s">
        <v>117</v>
      </c>
      <c r="AO14" s="6">
        <v>2864942332</v>
      </c>
      <c r="AP14" s="87">
        <f t="shared" si="0"/>
        <v>0</v>
      </c>
      <c r="AQ14" s="106">
        <f t="shared" si="1"/>
        <v>0</v>
      </c>
      <c r="AR14" s="3">
        <f t="shared" si="2"/>
        <v>36723333</v>
      </c>
      <c r="AS14" s="94">
        <f t="shared" si="3"/>
        <v>3.0194115272012705E-3</v>
      </c>
      <c r="AT14" s="154"/>
      <c r="AU14" s="155"/>
    </row>
    <row r="15" spans="1:47" ht="98.1" customHeight="1" x14ac:dyDescent="0.25">
      <c r="A15" s="4" t="s">
        <v>61</v>
      </c>
      <c r="B15" s="4" t="s">
        <v>62</v>
      </c>
      <c r="C15" s="4" t="s">
        <v>63</v>
      </c>
      <c r="D15" s="4" t="s">
        <v>64</v>
      </c>
      <c r="E15" s="4" t="s">
        <v>65</v>
      </c>
      <c r="F15" s="4" t="s">
        <v>39</v>
      </c>
      <c r="G15" s="4" t="s">
        <v>66</v>
      </c>
      <c r="H15" s="4" t="s">
        <v>41</v>
      </c>
      <c r="I15" s="4" t="s">
        <v>42</v>
      </c>
      <c r="J15" s="4" t="s">
        <v>69</v>
      </c>
      <c r="K15" s="4" t="s">
        <v>43</v>
      </c>
      <c r="L15" s="4" t="s">
        <v>44</v>
      </c>
      <c r="M15" s="4" t="s">
        <v>100</v>
      </c>
      <c r="N15" s="4" t="s">
        <v>109</v>
      </c>
      <c r="O15" s="27" t="s">
        <v>102</v>
      </c>
      <c r="P15" s="27" t="s">
        <v>110</v>
      </c>
      <c r="Q15" s="27" t="s">
        <v>118</v>
      </c>
      <c r="R15" s="73" t="s">
        <v>119</v>
      </c>
      <c r="S15" s="27" t="s">
        <v>120</v>
      </c>
      <c r="T15" s="4" t="s">
        <v>121</v>
      </c>
      <c r="U15" s="27" t="s">
        <v>53</v>
      </c>
      <c r="V15" s="27">
        <v>1</v>
      </c>
      <c r="W15" s="44">
        <v>7359127142</v>
      </c>
      <c r="X15" s="56"/>
      <c r="Y15" s="30"/>
      <c r="Z15" s="27"/>
      <c r="AA15" s="6">
        <v>568684638</v>
      </c>
      <c r="AB15" s="40">
        <v>132609999</v>
      </c>
      <c r="AC15" s="24">
        <f t="shared" si="4"/>
        <v>0.23318723619188039</v>
      </c>
      <c r="AD15" s="27" t="s">
        <v>97</v>
      </c>
      <c r="AE15" s="108" t="s">
        <v>340</v>
      </c>
      <c r="AF15" s="71"/>
      <c r="AG15" s="49">
        <v>0</v>
      </c>
      <c r="AH15" s="4" t="s">
        <v>97</v>
      </c>
      <c r="AI15" s="6">
        <v>2010827802</v>
      </c>
      <c r="AJ15" s="4">
        <v>0</v>
      </c>
      <c r="AK15" s="6" t="s">
        <v>97</v>
      </c>
      <c r="AL15" s="6">
        <v>2648877302</v>
      </c>
      <c r="AM15" s="4">
        <v>1</v>
      </c>
      <c r="AN15" s="4" t="s">
        <v>122</v>
      </c>
      <c r="AO15" s="6">
        <v>2130737400</v>
      </c>
      <c r="AP15" s="87">
        <f t="shared" si="0"/>
        <v>0</v>
      </c>
      <c r="AQ15" s="106">
        <f t="shared" si="1"/>
        <v>0</v>
      </c>
      <c r="AR15" s="3">
        <f t="shared" si="2"/>
        <v>132609999</v>
      </c>
      <c r="AS15" s="94">
        <f t="shared" si="3"/>
        <v>1.8019799962847277E-2</v>
      </c>
      <c r="AT15" s="154"/>
      <c r="AU15" s="155"/>
    </row>
    <row r="16" spans="1:47" ht="154.5" customHeight="1" x14ac:dyDescent="0.25">
      <c r="A16" s="4" t="s">
        <v>61</v>
      </c>
      <c r="B16" s="4" t="s">
        <v>62</v>
      </c>
      <c r="C16" s="4" t="s">
        <v>36</v>
      </c>
      <c r="D16" s="4" t="s">
        <v>37</v>
      </c>
      <c r="E16" s="4" t="s">
        <v>38</v>
      </c>
      <c r="F16" s="4" t="s">
        <v>39</v>
      </c>
      <c r="G16" s="4" t="s">
        <v>123</v>
      </c>
      <c r="H16" s="4" t="s">
        <v>89</v>
      </c>
      <c r="I16" s="4" t="s">
        <v>124</v>
      </c>
      <c r="J16" s="4" t="s">
        <v>35</v>
      </c>
      <c r="K16" s="4" t="s">
        <v>43</v>
      </c>
      <c r="L16" s="4" t="s">
        <v>44</v>
      </c>
      <c r="M16" s="4" t="s">
        <v>45</v>
      </c>
      <c r="N16" s="4" t="s">
        <v>46</v>
      </c>
      <c r="O16" s="4" t="s">
        <v>102</v>
      </c>
      <c r="P16" s="4" t="s">
        <v>125</v>
      </c>
      <c r="Q16" s="4" t="s">
        <v>126</v>
      </c>
      <c r="R16" s="73" t="s">
        <v>127</v>
      </c>
      <c r="S16" s="4" t="s">
        <v>128</v>
      </c>
      <c r="T16" s="4" t="s">
        <v>129</v>
      </c>
      <c r="U16" s="4" t="s">
        <v>53</v>
      </c>
      <c r="V16" s="4">
        <v>4</v>
      </c>
      <c r="W16" s="44">
        <v>530000000</v>
      </c>
      <c r="X16" s="56">
        <v>1</v>
      </c>
      <c r="Y16" s="30">
        <v>1</v>
      </c>
      <c r="Z16" s="91">
        <f>Y16/X16</f>
        <v>1</v>
      </c>
      <c r="AA16" s="6">
        <v>80000000</v>
      </c>
      <c r="AB16" s="40">
        <v>27487121</v>
      </c>
      <c r="AC16" s="24">
        <f t="shared" si="4"/>
        <v>0.34358901250000001</v>
      </c>
      <c r="AD16" s="27" t="s">
        <v>130</v>
      </c>
      <c r="AE16" s="72" t="s">
        <v>384</v>
      </c>
      <c r="AF16" s="71" t="s">
        <v>383</v>
      </c>
      <c r="AG16" s="49">
        <v>1</v>
      </c>
      <c r="AH16" s="4" t="s">
        <v>131</v>
      </c>
      <c r="AI16" s="6">
        <v>150000000</v>
      </c>
      <c r="AJ16" s="4">
        <v>1</v>
      </c>
      <c r="AK16" s="4" t="s">
        <v>132</v>
      </c>
      <c r="AL16" s="6">
        <v>150000000</v>
      </c>
      <c r="AM16" s="4">
        <v>1</v>
      </c>
      <c r="AN16" s="4" t="s">
        <v>120</v>
      </c>
      <c r="AO16" s="6">
        <v>150000000</v>
      </c>
      <c r="AP16" s="87">
        <f t="shared" si="0"/>
        <v>1</v>
      </c>
      <c r="AQ16" s="105">
        <f t="shared" si="1"/>
        <v>0.25</v>
      </c>
      <c r="AR16" s="3">
        <f t="shared" si="2"/>
        <v>27487121</v>
      </c>
      <c r="AS16" s="94">
        <f t="shared" si="3"/>
        <v>5.1862492452830186E-2</v>
      </c>
      <c r="AT16" s="154"/>
      <c r="AU16" s="155"/>
    </row>
    <row r="17" spans="1:47" ht="97.5" customHeight="1" x14ac:dyDescent="0.25">
      <c r="A17" s="4" t="s">
        <v>61</v>
      </c>
      <c r="B17" s="4" t="s">
        <v>62</v>
      </c>
      <c r="C17" s="4" t="s">
        <v>36</v>
      </c>
      <c r="D17" s="4" t="s">
        <v>37</v>
      </c>
      <c r="E17" s="4" t="s">
        <v>38</v>
      </c>
      <c r="F17" s="4" t="s">
        <v>39</v>
      </c>
      <c r="G17" s="4" t="s">
        <v>123</v>
      </c>
      <c r="H17" s="4" t="s">
        <v>89</v>
      </c>
      <c r="I17" s="4" t="s">
        <v>124</v>
      </c>
      <c r="J17" s="4" t="s">
        <v>35</v>
      </c>
      <c r="K17" s="4" t="s">
        <v>43</v>
      </c>
      <c r="L17" s="4" t="s">
        <v>44</v>
      </c>
      <c r="M17" s="4" t="s">
        <v>45</v>
      </c>
      <c r="N17" s="4" t="s">
        <v>46</v>
      </c>
      <c r="O17" s="4" t="s">
        <v>102</v>
      </c>
      <c r="P17" s="4" t="s">
        <v>125</v>
      </c>
      <c r="Q17" s="4" t="s">
        <v>133</v>
      </c>
      <c r="R17" s="73" t="s">
        <v>134</v>
      </c>
      <c r="S17" s="4" t="s">
        <v>128</v>
      </c>
      <c r="T17" s="4" t="s">
        <v>129</v>
      </c>
      <c r="U17" s="4" t="s">
        <v>53</v>
      </c>
      <c r="V17" s="4">
        <v>4</v>
      </c>
      <c r="W17" s="44">
        <v>1973050000</v>
      </c>
      <c r="X17" s="61">
        <v>1</v>
      </c>
      <c r="Y17" s="36">
        <v>1</v>
      </c>
      <c r="Z17" s="91">
        <f>Y17/X17</f>
        <v>1</v>
      </c>
      <c r="AA17" s="20">
        <v>201050000</v>
      </c>
      <c r="AB17" s="40">
        <v>9273333</v>
      </c>
      <c r="AC17" s="24">
        <f t="shared" si="4"/>
        <v>4.6124511315593135E-2</v>
      </c>
      <c r="AD17" s="27" t="s">
        <v>130</v>
      </c>
      <c r="AE17" s="72" t="s">
        <v>386</v>
      </c>
      <c r="AF17" s="71" t="s">
        <v>385</v>
      </c>
      <c r="AG17" s="49">
        <v>1</v>
      </c>
      <c r="AH17" s="4" t="s">
        <v>131</v>
      </c>
      <c r="AI17" s="6">
        <v>587100000</v>
      </c>
      <c r="AJ17" s="4">
        <v>1</v>
      </c>
      <c r="AK17" s="4" t="s">
        <v>132</v>
      </c>
      <c r="AL17" s="6">
        <v>587100000</v>
      </c>
      <c r="AM17" s="4">
        <v>1</v>
      </c>
      <c r="AN17" s="4" t="s">
        <v>120</v>
      </c>
      <c r="AO17" s="6">
        <v>597800000</v>
      </c>
      <c r="AP17" s="87">
        <f t="shared" si="0"/>
        <v>1</v>
      </c>
      <c r="AQ17" s="105">
        <f t="shared" si="1"/>
        <v>0.25</v>
      </c>
      <c r="AR17" s="3">
        <f t="shared" si="2"/>
        <v>9273333</v>
      </c>
      <c r="AS17" s="94">
        <f t="shared" si="3"/>
        <v>4.6999989863409442E-3</v>
      </c>
      <c r="AT17" s="154"/>
      <c r="AU17" s="155"/>
    </row>
    <row r="18" spans="1:47" ht="153.75" customHeight="1" x14ac:dyDescent="0.25">
      <c r="A18" s="4" t="s">
        <v>61</v>
      </c>
      <c r="B18" s="4" t="s">
        <v>62</v>
      </c>
      <c r="C18" s="4" t="s">
        <v>36</v>
      </c>
      <c r="D18" s="4" t="s">
        <v>37</v>
      </c>
      <c r="E18" s="4" t="s">
        <v>38</v>
      </c>
      <c r="F18" s="4" t="s">
        <v>39</v>
      </c>
      <c r="G18" s="4" t="s">
        <v>135</v>
      </c>
      <c r="H18" s="4" t="s">
        <v>89</v>
      </c>
      <c r="I18" s="4" t="s">
        <v>136</v>
      </c>
      <c r="J18" s="4" t="s">
        <v>137</v>
      </c>
      <c r="K18" s="4" t="s">
        <v>138</v>
      </c>
      <c r="L18" s="4" t="s">
        <v>139</v>
      </c>
      <c r="M18" s="4" t="s">
        <v>140</v>
      </c>
      <c r="N18" s="4" t="s">
        <v>141</v>
      </c>
      <c r="O18" s="27" t="s">
        <v>142</v>
      </c>
      <c r="P18" s="27" t="s">
        <v>143</v>
      </c>
      <c r="Q18" s="27" t="s">
        <v>144</v>
      </c>
      <c r="R18" s="73" t="s">
        <v>145</v>
      </c>
      <c r="S18" s="27" t="s">
        <v>146</v>
      </c>
      <c r="T18" s="4" t="s">
        <v>147</v>
      </c>
      <c r="U18" s="27" t="s">
        <v>53</v>
      </c>
      <c r="V18" s="27">
        <v>2</v>
      </c>
      <c r="W18" s="43">
        <v>8200574436</v>
      </c>
      <c r="X18" s="27"/>
      <c r="Y18" s="30"/>
      <c r="Z18" s="27"/>
      <c r="AA18" s="2">
        <v>80244812</v>
      </c>
      <c r="AB18" s="71">
        <v>4713350</v>
      </c>
      <c r="AC18" s="75">
        <f t="shared" si="4"/>
        <v>5.873713056988656E-2</v>
      </c>
      <c r="AD18" s="27" t="s">
        <v>307</v>
      </c>
      <c r="AE18" s="72" t="s">
        <v>341</v>
      </c>
      <c r="AF18" s="71" t="s">
        <v>332</v>
      </c>
      <c r="AG18" s="51">
        <v>0</v>
      </c>
      <c r="AH18" s="4" t="s">
        <v>308</v>
      </c>
      <c r="AI18" s="8">
        <v>1166977770</v>
      </c>
      <c r="AJ18" s="4"/>
      <c r="AK18" s="4" t="s">
        <v>309</v>
      </c>
      <c r="AL18" s="8">
        <v>2317171011</v>
      </c>
      <c r="AM18" s="4">
        <v>2</v>
      </c>
      <c r="AN18" s="4" t="s">
        <v>310</v>
      </c>
      <c r="AO18" s="9">
        <v>4636180843</v>
      </c>
      <c r="AP18" s="87">
        <f t="shared" si="0"/>
        <v>0</v>
      </c>
      <c r="AQ18" s="106">
        <f t="shared" si="1"/>
        <v>0</v>
      </c>
      <c r="AR18" s="3">
        <f t="shared" si="2"/>
        <v>4713350</v>
      </c>
      <c r="AS18" s="94">
        <f t="shared" si="3"/>
        <v>5.7475851683129583E-4</v>
      </c>
      <c r="AT18" s="154">
        <f>SUM(AQ18,AQ19,AQ20,AQ21)/4</f>
        <v>0.125</v>
      </c>
      <c r="AU18" s="155" t="s">
        <v>142</v>
      </c>
    </row>
    <row r="19" spans="1:47" ht="98.1" customHeight="1" x14ac:dyDescent="0.25">
      <c r="A19" s="4" t="s">
        <v>61</v>
      </c>
      <c r="B19" s="4" t="s">
        <v>62</v>
      </c>
      <c r="C19" s="4" t="s">
        <v>36</v>
      </c>
      <c r="D19" s="4" t="s">
        <v>37</v>
      </c>
      <c r="E19" s="4" t="s">
        <v>38</v>
      </c>
      <c r="F19" s="4" t="s">
        <v>39</v>
      </c>
      <c r="G19" s="4" t="s">
        <v>40</v>
      </c>
      <c r="H19" s="4" t="s">
        <v>89</v>
      </c>
      <c r="I19" s="4" t="s">
        <v>148</v>
      </c>
      <c r="J19" s="4" t="s">
        <v>149</v>
      </c>
      <c r="K19" s="4" t="s">
        <v>138</v>
      </c>
      <c r="L19" s="4" t="s">
        <v>150</v>
      </c>
      <c r="M19" s="4" t="s">
        <v>151</v>
      </c>
      <c r="N19" s="4" t="s">
        <v>152</v>
      </c>
      <c r="O19" s="4" t="s">
        <v>142</v>
      </c>
      <c r="P19" s="4" t="s">
        <v>143</v>
      </c>
      <c r="Q19" s="4" t="s">
        <v>153</v>
      </c>
      <c r="R19" s="73" t="s">
        <v>154</v>
      </c>
      <c r="S19" s="4" t="s">
        <v>155</v>
      </c>
      <c r="T19" s="4" t="s">
        <v>156</v>
      </c>
      <c r="U19" s="4" t="s">
        <v>86</v>
      </c>
      <c r="V19" s="5">
        <v>1</v>
      </c>
      <c r="W19" s="43">
        <v>120910000</v>
      </c>
      <c r="X19" s="24">
        <v>0.25</v>
      </c>
      <c r="Y19" s="32">
        <v>0.25</v>
      </c>
      <c r="Z19" s="24">
        <f>Y19/X19</f>
        <v>1</v>
      </c>
      <c r="AA19" s="2">
        <v>11316667</v>
      </c>
      <c r="AB19" s="71">
        <v>7113333</v>
      </c>
      <c r="AC19" s="75">
        <f t="shared" si="4"/>
        <v>0.62857138060172668</v>
      </c>
      <c r="AD19" s="27" t="s">
        <v>157</v>
      </c>
      <c r="AE19" s="72" t="s">
        <v>333</v>
      </c>
      <c r="AF19" s="71" t="s">
        <v>334</v>
      </c>
      <c r="AG19" s="52">
        <v>0.25</v>
      </c>
      <c r="AH19" s="4" t="s">
        <v>158</v>
      </c>
      <c r="AI19" s="8">
        <v>29100000</v>
      </c>
      <c r="AJ19" s="24">
        <v>0.25</v>
      </c>
      <c r="AK19" s="4" t="s">
        <v>157</v>
      </c>
      <c r="AL19" s="8">
        <v>29100000</v>
      </c>
      <c r="AM19" s="24">
        <v>0.25</v>
      </c>
      <c r="AN19" s="4" t="s">
        <v>157</v>
      </c>
      <c r="AO19" s="9">
        <v>51393333</v>
      </c>
      <c r="AP19" s="87">
        <f t="shared" si="0"/>
        <v>0.25</v>
      </c>
      <c r="AQ19" s="105">
        <f t="shared" si="1"/>
        <v>0.25</v>
      </c>
      <c r="AR19" s="3">
        <f t="shared" si="2"/>
        <v>7113333</v>
      </c>
      <c r="AS19" s="94">
        <f t="shared" si="3"/>
        <v>5.8831635100487965E-2</v>
      </c>
      <c r="AT19" s="154"/>
      <c r="AU19" s="155"/>
    </row>
    <row r="20" spans="1:47" ht="98.1" customHeight="1" x14ac:dyDescent="0.25">
      <c r="A20" s="4" t="s">
        <v>61</v>
      </c>
      <c r="B20" s="4" t="s">
        <v>62</v>
      </c>
      <c r="C20" s="4" t="s">
        <v>36</v>
      </c>
      <c r="D20" s="4" t="s">
        <v>37</v>
      </c>
      <c r="E20" s="4" t="s">
        <v>38</v>
      </c>
      <c r="F20" s="4" t="s">
        <v>39</v>
      </c>
      <c r="G20" s="4" t="s">
        <v>40</v>
      </c>
      <c r="H20" s="4" t="s">
        <v>89</v>
      </c>
      <c r="I20" s="4" t="s">
        <v>136</v>
      </c>
      <c r="J20" s="4" t="s">
        <v>137</v>
      </c>
      <c r="K20" s="4" t="s">
        <v>138</v>
      </c>
      <c r="L20" s="4" t="s">
        <v>159</v>
      </c>
      <c r="M20" s="4" t="s">
        <v>160</v>
      </c>
      <c r="N20" s="4" t="s">
        <v>161</v>
      </c>
      <c r="O20" s="27" t="s">
        <v>142</v>
      </c>
      <c r="P20" s="27" t="s">
        <v>143</v>
      </c>
      <c r="Q20" s="27" t="s">
        <v>162</v>
      </c>
      <c r="R20" s="73" t="s">
        <v>163</v>
      </c>
      <c r="S20" s="27" t="s">
        <v>164</v>
      </c>
      <c r="T20" s="4" t="s">
        <v>165</v>
      </c>
      <c r="U20" s="27" t="s">
        <v>53</v>
      </c>
      <c r="V20" s="27">
        <v>1</v>
      </c>
      <c r="W20" s="43">
        <v>94160000</v>
      </c>
      <c r="X20" s="27"/>
      <c r="Y20" s="30"/>
      <c r="Z20" s="27"/>
      <c r="AA20" s="2">
        <v>8560000</v>
      </c>
      <c r="AB20" s="71">
        <v>0</v>
      </c>
      <c r="AC20" s="75">
        <v>0</v>
      </c>
      <c r="AD20" s="27" t="s">
        <v>166</v>
      </c>
      <c r="AE20" s="72" t="s">
        <v>335</v>
      </c>
      <c r="AF20" s="71" t="s">
        <v>336</v>
      </c>
      <c r="AG20" s="49"/>
      <c r="AH20" s="4" t="s">
        <v>167</v>
      </c>
      <c r="AI20" s="8">
        <v>25680000</v>
      </c>
      <c r="AJ20" s="4"/>
      <c r="AK20" s="4" t="s">
        <v>168</v>
      </c>
      <c r="AL20" s="8">
        <v>25680000</v>
      </c>
      <c r="AM20" s="4">
        <v>1</v>
      </c>
      <c r="AN20" s="4" t="s">
        <v>169</v>
      </c>
      <c r="AO20" s="9">
        <v>34240000</v>
      </c>
      <c r="AP20" s="87">
        <f t="shared" si="0"/>
        <v>0</v>
      </c>
      <c r="AQ20" s="106">
        <f t="shared" si="1"/>
        <v>0</v>
      </c>
      <c r="AR20" s="3">
        <f t="shared" si="2"/>
        <v>0</v>
      </c>
      <c r="AS20" s="94">
        <f t="shared" si="3"/>
        <v>0</v>
      </c>
      <c r="AT20" s="154"/>
      <c r="AU20" s="155"/>
    </row>
    <row r="21" spans="1:47" ht="98.1" customHeight="1" x14ac:dyDescent="0.25">
      <c r="A21" s="4" t="s">
        <v>61</v>
      </c>
      <c r="B21" s="4" t="s">
        <v>62</v>
      </c>
      <c r="C21" s="4" t="s">
        <v>36</v>
      </c>
      <c r="D21" s="4" t="s">
        <v>37</v>
      </c>
      <c r="E21" s="4" t="s">
        <v>38</v>
      </c>
      <c r="F21" s="4" t="s">
        <v>39</v>
      </c>
      <c r="G21" s="4" t="s">
        <v>40</v>
      </c>
      <c r="H21" s="4" t="s">
        <v>89</v>
      </c>
      <c r="I21" s="4" t="s">
        <v>136</v>
      </c>
      <c r="J21" s="4" t="s">
        <v>137</v>
      </c>
      <c r="K21" s="4" t="s">
        <v>138</v>
      </c>
      <c r="L21" s="4" t="s">
        <v>150</v>
      </c>
      <c r="M21" s="4" t="s">
        <v>151</v>
      </c>
      <c r="N21" s="4" t="s">
        <v>170</v>
      </c>
      <c r="O21" s="4" t="s">
        <v>142</v>
      </c>
      <c r="P21" s="4" t="s">
        <v>143</v>
      </c>
      <c r="Q21" s="4" t="s">
        <v>171</v>
      </c>
      <c r="R21" s="73" t="s">
        <v>172</v>
      </c>
      <c r="S21" s="4" t="s">
        <v>173</v>
      </c>
      <c r="T21" s="4" t="s">
        <v>174</v>
      </c>
      <c r="U21" s="4" t="s">
        <v>53</v>
      </c>
      <c r="V21" s="4">
        <v>4</v>
      </c>
      <c r="W21" s="43">
        <v>757876667</v>
      </c>
      <c r="X21" s="27">
        <v>1</v>
      </c>
      <c r="Y21" s="30">
        <v>1</v>
      </c>
      <c r="Z21" s="5">
        <v>1</v>
      </c>
      <c r="AA21" s="2">
        <v>9757032</v>
      </c>
      <c r="AB21" s="71">
        <v>0</v>
      </c>
      <c r="AC21" s="75">
        <v>0</v>
      </c>
      <c r="AD21" s="27" t="s">
        <v>128</v>
      </c>
      <c r="AE21" s="72" t="s">
        <v>337</v>
      </c>
      <c r="AF21" s="30" t="s">
        <v>128</v>
      </c>
      <c r="AG21" s="49">
        <v>1</v>
      </c>
      <c r="AH21" s="4" t="s">
        <v>128</v>
      </c>
      <c r="AI21" s="10">
        <v>100748995</v>
      </c>
      <c r="AJ21" s="4">
        <v>1</v>
      </c>
      <c r="AK21" s="4" t="s">
        <v>175</v>
      </c>
      <c r="AL21" s="10">
        <v>100748996</v>
      </c>
      <c r="AM21" s="4">
        <v>1</v>
      </c>
      <c r="AN21" s="4" t="s">
        <v>128</v>
      </c>
      <c r="AO21" s="3">
        <v>546621644</v>
      </c>
      <c r="AP21" s="87">
        <f t="shared" si="0"/>
        <v>1</v>
      </c>
      <c r="AQ21" s="105">
        <f t="shared" si="1"/>
        <v>0.25</v>
      </c>
      <c r="AR21" s="3">
        <f t="shared" si="2"/>
        <v>0</v>
      </c>
      <c r="AS21" s="94">
        <f t="shared" si="3"/>
        <v>0</v>
      </c>
      <c r="AT21" s="154"/>
      <c r="AU21" s="155"/>
    </row>
    <row r="22" spans="1:47" ht="269.25" customHeight="1" x14ac:dyDescent="0.25">
      <c r="A22" s="4" t="s">
        <v>61</v>
      </c>
      <c r="B22" s="4" t="s">
        <v>62</v>
      </c>
      <c r="C22" s="4" t="s">
        <v>63</v>
      </c>
      <c r="D22" s="4" t="s">
        <v>64</v>
      </c>
      <c r="E22" s="4" t="s">
        <v>65</v>
      </c>
      <c r="F22" s="4" t="s">
        <v>39</v>
      </c>
      <c r="G22" s="4" t="s">
        <v>176</v>
      </c>
      <c r="H22" s="4" t="s">
        <v>177</v>
      </c>
      <c r="I22" s="4" t="s">
        <v>177</v>
      </c>
      <c r="J22" s="4" t="s">
        <v>35</v>
      </c>
      <c r="K22" s="4" t="s">
        <v>43</v>
      </c>
      <c r="L22" s="14" t="s">
        <v>44</v>
      </c>
      <c r="M22" s="14" t="s">
        <v>45</v>
      </c>
      <c r="N22" s="14" t="s">
        <v>178</v>
      </c>
      <c r="O22" s="14" t="s">
        <v>179</v>
      </c>
      <c r="P22" s="14" t="s">
        <v>180</v>
      </c>
      <c r="Q22" s="96" t="s">
        <v>181</v>
      </c>
      <c r="R22" s="98" t="s">
        <v>182</v>
      </c>
      <c r="S22" s="11" t="s">
        <v>183</v>
      </c>
      <c r="T22" s="11" t="s">
        <v>184</v>
      </c>
      <c r="U22" s="11" t="s">
        <v>86</v>
      </c>
      <c r="V22" s="25">
        <v>1</v>
      </c>
      <c r="W22" s="44">
        <v>1358740000</v>
      </c>
      <c r="X22" s="58">
        <v>0.25</v>
      </c>
      <c r="Y22" s="33">
        <v>0.25</v>
      </c>
      <c r="Z22" s="70">
        <f>Y22/X22</f>
        <v>1</v>
      </c>
      <c r="AA22" s="6">
        <v>155685000</v>
      </c>
      <c r="AB22" s="40">
        <v>18814167</v>
      </c>
      <c r="AC22" s="24">
        <f>AB22/AA22</f>
        <v>0.12084765391656228</v>
      </c>
      <c r="AD22" s="73" t="s">
        <v>185</v>
      </c>
      <c r="AE22" s="72" t="s">
        <v>319</v>
      </c>
      <c r="AF22" s="72" t="s">
        <v>320</v>
      </c>
      <c r="AG22" s="53">
        <v>0.25</v>
      </c>
      <c r="AH22" s="13" t="s">
        <v>186</v>
      </c>
      <c r="AI22" s="6">
        <v>210085000</v>
      </c>
      <c r="AJ22" s="12">
        <v>0.25</v>
      </c>
      <c r="AK22" s="13" t="s">
        <v>187</v>
      </c>
      <c r="AL22" s="6">
        <v>477285000</v>
      </c>
      <c r="AM22" s="12">
        <v>0.25</v>
      </c>
      <c r="AN22" s="13" t="s">
        <v>188</v>
      </c>
      <c r="AO22" s="6">
        <v>515685000</v>
      </c>
      <c r="AP22" s="87">
        <f t="shared" si="0"/>
        <v>0.25</v>
      </c>
      <c r="AQ22" s="105">
        <f t="shared" si="1"/>
        <v>0.25</v>
      </c>
      <c r="AR22" s="3">
        <f t="shared" si="2"/>
        <v>18814167</v>
      </c>
      <c r="AS22" s="94">
        <f t="shared" si="3"/>
        <v>1.3846774953265525E-2</v>
      </c>
      <c r="AT22" s="154">
        <f>SUM(AQ22,AQ23,AQ24)/3</f>
        <v>0.21303333333333332</v>
      </c>
      <c r="AU22" s="156" t="s">
        <v>179</v>
      </c>
    </row>
    <row r="23" spans="1:47" ht="409.5" customHeight="1" x14ac:dyDescent="0.25">
      <c r="A23" s="4" t="s">
        <v>61</v>
      </c>
      <c r="B23" s="4" t="s">
        <v>62</v>
      </c>
      <c r="C23" s="4" t="s">
        <v>189</v>
      </c>
      <c r="D23" s="4" t="s">
        <v>190</v>
      </c>
      <c r="E23" s="4" t="s">
        <v>191</v>
      </c>
      <c r="F23" s="4" t="s">
        <v>39</v>
      </c>
      <c r="G23" s="4" t="s">
        <v>123</v>
      </c>
      <c r="H23" s="4" t="s">
        <v>177</v>
      </c>
      <c r="I23" s="4" t="s">
        <v>177</v>
      </c>
      <c r="J23" s="4" t="s">
        <v>35</v>
      </c>
      <c r="K23" s="14" t="s">
        <v>43</v>
      </c>
      <c r="L23" s="14" t="s">
        <v>44</v>
      </c>
      <c r="M23" s="14" t="s">
        <v>45</v>
      </c>
      <c r="N23" s="14" t="s">
        <v>178</v>
      </c>
      <c r="O23" s="14" t="s">
        <v>179</v>
      </c>
      <c r="P23" s="14" t="s">
        <v>180</v>
      </c>
      <c r="Q23" s="96" t="s">
        <v>192</v>
      </c>
      <c r="R23" s="99" t="s">
        <v>193</v>
      </c>
      <c r="S23" s="11" t="s">
        <v>183</v>
      </c>
      <c r="T23" s="11" t="s">
        <v>184</v>
      </c>
      <c r="U23" s="11" t="s">
        <v>86</v>
      </c>
      <c r="V23" s="25">
        <v>1</v>
      </c>
      <c r="W23" s="44">
        <v>1900000000</v>
      </c>
      <c r="X23" s="59">
        <v>0.25</v>
      </c>
      <c r="Y23" s="34">
        <v>0.25</v>
      </c>
      <c r="Z23" s="15">
        <f>Y23/X23</f>
        <v>1</v>
      </c>
      <c r="AA23" s="6">
        <v>0</v>
      </c>
      <c r="AB23" s="40">
        <v>0</v>
      </c>
      <c r="AC23" s="6"/>
      <c r="AD23" s="73" t="s">
        <v>194</v>
      </c>
      <c r="AE23" s="72" t="s">
        <v>321</v>
      </c>
      <c r="AF23" s="71" t="s">
        <v>322</v>
      </c>
      <c r="AG23" s="53">
        <v>0.25</v>
      </c>
      <c r="AH23" s="13" t="s">
        <v>195</v>
      </c>
      <c r="AI23" s="6">
        <v>690000000</v>
      </c>
      <c r="AJ23" s="12">
        <v>0.25</v>
      </c>
      <c r="AK23" s="13" t="s">
        <v>196</v>
      </c>
      <c r="AL23" s="6">
        <v>630000000</v>
      </c>
      <c r="AM23" s="12">
        <v>0.25</v>
      </c>
      <c r="AN23" s="13" t="s">
        <v>196</v>
      </c>
      <c r="AO23" s="6">
        <v>580000000</v>
      </c>
      <c r="AP23" s="87">
        <f t="shared" si="0"/>
        <v>0.25</v>
      </c>
      <c r="AQ23" s="105">
        <f t="shared" si="1"/>
        <v>0.25</v>
      </c>
      <c r="AR23" s="3">
        <f t="shared" si="2"/>
        <v>0</v>
      </c>
      <c r="AS23" s="94">
        <f t="shared" si="3"/>
        <v>0</v>
      </c>
      <c r="AT23" s="154"/>
      <c r="AU23" s="156"/>
    </row>
    <row r="24" spans="1:47" ht="114.95" customHeight="1" x14ac:dyDescent="0.25">
      <c r="A24" s="4" t="s">
        <v>61</v>
      </c>
      <c r="B24" s="4" t="s">
        <v>62</v>
      </c>
      <c r="C24" s="4" t="s">
        <v>63</v>
      </c>
      <c r="D24" s="4" t="s">
        <v>64</v>
      </c>
      <c r="E24" s="4" t="s">
        <v>65</v>
      </c>
      <c r="F24" s="4" t="s">
        <v>39</v>
      </c>
      <c r="G24" s="4" t="s">
        <v>176</v>
      </c>
      <c r="H24" s="4" t="s">
        <v>177</v>
      </c>
      <c r="I24" s="4" t="s">
        <v>177</v>
      </c>
      <c r="J24" s="4" t="s">
        <v>35</v>
      </c>
      <c r="K24" s="14" t="s">
        <v>43</v>
      </c>
      <c r="L24" s="14" t="s">
        <v>44</v>
      </c>
      <c r="M24" s="14" t="s">
        <v>45</v>
      </c>
      <c r="N24" s="14" t="s">
        <v>178</v>
      </c>
      <c r="O24" s="14" t="s">
        <v>179</v>
      </c>
      <c r="P24" s="14" t="s">
        <v>180</v>
      </c>
      <c r="Q24" s="96" t="s">
        <v>197</v>
      </c>
      <c r="R24" s="99" t="s">
        <v>198</v>
      </c>
      <c r="S24" s="11" t="s">
        <v>199</v>
      </c>
      <c r="T24" s="11" t="s">
        <v>200</v>
      </c>
      <c r="U24" s="11" t="s">
        <v>53</v>
      </c>
      <c r="V24" s="26">
        <v>10000</v>
      </c>
      <c r="W24" s="46">
        <v>0</v>
      </c>
      <c r="X24" s="60">
        <v>300</v>
      </c>
      <c r="Y24" s="35">
        <v>1391</v>
      </c>
      <c r="Z24" s="25">
        <v>1</v>
      </c>
      <c r="AA24" s="6">
        <v>0</v>
      </c>
      <c r="AB24" s="40">
        <v>0</v>
      </c>
      <c r="AC24" s="6"/>
      <c r="AD24" s="73" t="s">
        <v>201</v>
      </c>
      <c r="AE24" s="72" t="s">
        <v>323</v>
      </c>
      <c r="AF24" s="71" t="s">
        <v>324</v>
      </c>
      <c r="AG24" s="54">
        <v>3200</v>
      </c>
      <c r="AH24" s="13" t="s">
        <v>201</v>
      </c>
      <c r="AI24" s="6">
        <v>0</v>
      </c>
      <c r="AJ24" s="11">
        <v>3500</v>
      </c>
      <c r="AK24" s="13" t="s">
        <v>201</v>
      </c>
      <c r="AL24" s="6">
        <v>0</v>
      </c>
      <c r="AM24" s="11">
        <v>3000</v>
      </c>
      <c r="AN24" s="13" t="s">
        <v>201</v>
      </c>
      <c r="AO24" s="6">
        <v>0</v>
      </c>
      <c r="AP24" s="87">
        <f t="shared" si="0"/>
        <v>1391</v>
      </c>
      <c r="AQ24" s="105">
        <f t="shared" si="1"/>
        <v>0.1391</v>
      </c>
      <c r="AR24" s="3" t="s">
        <v>379</v>
      </c>
      <c r="AS24" s="94"/>
      <c r="AT24" s="154"/>
      <c r="AU24" s="156"/>
    </row>
    <row r="25" spans="1:47" ht="98.1" customHeight="1" x14ac:dyDescent="0.25">
      <c r="A25" s="4" t="s">
        <v>61</v>
      </c>
      <c r="B25" s="4" t="s">
        <v>62</v>
      </c>
      <c r="C25" s="4" t="s">
        <v>63</v>
      </c>
      <c r="D25" s="4" t="s">
        <v>64</v>
      </c>
      <c r="E25" s="4" t="s">
        <v>65</v>
      </c>
      <c r="F25" s="4" t="s">
        <v>39</v>
      </c>
      <c r="G25" s="4" t="s">
        <v>66</v>
      </c>
      <c r="H25" s="4" t="s">
        <v>89</v>
      </c>
      <c r="I25" s="4" t="s">
        <v>124</v>
      </c>
      <c r="J25" s="4" t="s">
        <v>35</v>
      </c>
      <c r="K25" s="4" t="s">
        <v>43</v>
      </c>
      <c r="L25" s="4" t="s">
        <v>44</v>
      </c>
      <c r="M25" s="4" t="s">
        <v>45</v>
      </c>
      <c r="N25" s="4" t="s">
        <v>202</v>
      </c>
      <c r="O25" s="4" t="s">
        <v>203</v>
      </c>
      <c r="P25" s="4" t="s">
        <v>110</v>
      </c>
      <c r="Q25" s="97" t="s">
        <v>204</v>
      </c>
      <c r="R25" s="73" t="s">
        <v>205</v>
      </c>
      <c r="S25" s="4" t="s">
        <v>206</v>
      </c>
      <c r="T25" s="4" t="s">
        <v>207</v>
      </c>
      <c r="U25" s="4" t="s">
        <v>86</v>
      </c>
      <c r="V25" s="5">
        <v>1</v>
      </c>
      <c r="W25" s="46">
        <v>0</v>
      </c>
      <c r="X25" s="57">
        <v>1</v>
      </c>
      <c r="Y25" s="74">
        <v>1</v>
      </c>
      <c r="Z25" s="5">
        <v>1</v>
      </c>
      <c r="AA25" s="81">
        <v>0</v>
      </c>
      <c r="AB25" s="40">
        <v>0</v>
      </c>
      <c r="AC25" s="27"/>
      <c r="AD25" s="3" t="s">
        <v>209</v>
      </c>
      <c r="AE25" s="72" t="s">
        <v>325</v>
      </c>
      <c r="AF25" s="71" t="s">
        <v>326</v>
      </c>
      <c r="AG25" s="49" t="s">
        <v>208</v>
      </c>
      <c r="AH25" s="3" t="s">
        <v>209</v>
      </c>
      <c r="AI25" s="4">
        <v>0</v>
      </c>
      <c r="AJ25" s="4" t="s">
        <v>208</v>
      </c>
      <c r="AK25" s="3" t="s">
        <v>209</v>
      </c>
      <c r="AL25" s="4">
        <v>0</v>
      </c>
      <c r="AM25" s="4" t="s">
        <v>208</v>
      </c>
      <c r="AN25" s="3" t="s">
        <v>209</v>
      </c>
      <c r="AO25" s="3">
        <v>0</v>
      </c>
      <c r="AP25" s="87">
        <f t="shared" si="0"/>
        <v>1</v>
      </c>
      <c r="AQ25" s="105">
        <f t="shared" si="1"/>
        <v>1</v>
      </c>
      <c r="AR25" s="3" t="s">
        <v>379</v>
      </c>
      <c r="AS25" s="92"/>
      <c r="AT25" s="154">
        <f>SUM(AQ25,AQ26,AQ27,AQ28)/4</f>
        <v>0.34090909090909094</v>
      </c>
      <c r="AU25" s="155" t="s">
        <v>203</v>
      </c>
    </row>
    <row r="26" spans="1:47" ht="222" customHeight="1" x14ac:dyDescent="0.25">
      <c r="A26" s="4" t="s">
        <v>61</v>
      </c>
      <c r="B26" s="4" t="s">
        <v>62</v>
      </c>
      <c r="C26" s="4" t="s">
        <v>63</v>
      </c>
      <c r="D26" s="4" t="s">
        <v>64</v>
      </c>
      <c r="E26" s="4" t="s">
        <v>65</v>
      </c>
      <c r="F26" s="4" t="s">
        <v>39</v>
      </c>
      <c r="G26" s="4" t="s">
        <v>123</v>
      </c>
      <c r="H26" s="4" t="s">
        <v>89</v>
      </c>
      <c r="I26" s="4" t="s">
        <v>124</v>
      </c>
      <c r="J26" s="4" t="s">
        <v>35</v>
      </c>
      <c r="K26" s="4" t="s">
        <v>43</v>
      </c>
      <c r="L26" s="4" t="s">
        <v>44</v>
      </c>
      <c r="M26" s="4" t="s">
        <v>45</v>
      </c>
      <c r="N26" s="4" t="s">
        <v>202</v>
      </c>
      <c r="O26" s="27" t="s">
        <v>203</v>
      </c>
      <c r="P26" s="27" t="s">
        <v>110</v>
      </c>
      <c r="Q26" s="97" t="s">
        <v>210</v>
      </c>
      <c r="R26" s="73" t="s">
        <v>211</v>
      </c>
      <c r="S26" s="27" t="s">
        <v>212</v>
      </c>
      <c r="T26" s="4" t="s">
        <v>213</v>
      </c>
      <c r="U26" s="27" t="s">
        <v>53</v>
      </c>
      <c r="V26" s="27">
        <v>400</v>
      </c>
      <c r="W26" s="44">
        <v>750000000</v>
      </c>
      <c r="X26" s="56"/>
      <c r="Y26" s="30"/>
      <c r="Z26" s="27"/>
      <c r="AA26" s="3">
        <v>0</v>
      </c>
      <c r="AB26" s="39">
        <v>0</v>
      </c>
      <c r="AC26" s="27"/>
      <c r="AD26" s="3"/>
      <c r="AE26" s="72" t="s">
        <v>327</v>
      </c>
      <c r="AF26" s="71" t="s">
        <v>328</v>
      </c>
      <c r="AG26" s="49">
        <v>0</v>
      </c>
      <c r="AH26" s="3" t="s">
        <v>214</v>
      </c>
      <c r="AI26" s="81">
        <v>112500000</v>
      </c>
      <c r="AJ26" s="4">
        <v>200</v>
      </c>
      <c r="AK26" s="3" t="s">
        <v>215</v>
      </c>
      <c r="AL26" s="4">
        <v>112500000</v>
      </c>
      <c r="AM26" s="4">
        <v>200</v>
      </c>
      <c r="AN26" s="3" t="s">
        <v>215</v>
      </c>
      <c r="AO26" s="3">
        <v>525000000</v>
      </c>
      <c r="AP26" s="87">
        <f t="shared" si="0"/>
        <v>0</v>
      </c>
      <c r="AQ26" s="106">
        <f t="shared" si="1"/>
        <v>0</v>
      </c>
      <c r="AR26" s="3">
        <f>AB26</f>
        <v>0</v>
      </c>
      <c r="AS26" s="92">
        <f>AR26/W26</f>
        <v>0</v>
      </c>
      <c r="AT26" s="154"/>
      <c r="AU26" s="155"/>
    </row>
    <row r="27" spans="1:47" ht="98.1" customHeight="1" x14ac:dyDescent="0.25">
      <c r="A27" s="4" t="s">
        <v>61</v>
      </c>
      <c r="B27" s="4" t="s">
        <v>62</v>
      </c>
      <c r="C27" s="4" t="s">
        <v>63</v>
      </c>
      <c r="D27" s="4" t="s">
        <v>64</v>
      </c>
      <c r="E27" s="4" t="s">
        <v>65</v>
      </c>
      <c r="F27" s="4" t="s">
        <v>39</v>
      </c>
      <c r="G27" s="4" t="s">
        <v>123</v>
      </c>
      <c r="H27" s="4" t="s">
        <v>89</v>
      </c>
      <c r="I27" s="4" t="s">
        <v>124</v>
      </c>
      <c r="J27" s="4" t="s">
        <v>35</v>
      </c>
      <c r="K27" s="4" t="s">
        <v>43</v>
      </c>
      <c r="L27" s="4" t="s">
        <v>44</v>
      </c>
      <c r="M27" s="4" t="s">
        <v>45</v>
      </c>
      <c r="N27" s="4" t="s">
        <v>202</v>
      </c>
      <c r="O27" s="27" t="s">
        <v>203</v>
      </c>
      <c r="P27" s="27" t="s">
        <v>110</v>
      </c>
      <c r="Q27" s="97" t="s">
        <v>216</v>
      </c>
      <c r="R27" s="73" t="s">
        <v>217</v>
      </c>
      <c r="S27" s="27" t="s">
        <v>218</v>
      </c>
      <c r="T27" s="4" t="s">
        <v>219</v>
      </c>
      <c r="U27" s="27" t="s">
        <v>53</v>
      </c>
      <c r="V27" s="27">
        <v>97</v>
      </c>
      <c r="W27" s="44">
        <v>686436364</v>
      </c>
      <c r="X27" s="56"/>
      <c r="Y27" s="30"/>
      <c r="Z27" s="27"/>
      <c r="AA27" s="81">
        <v>114406060.66666667</v>
      </c>
      <c r="AB27" s="40">
        <v>22826666</v>
      </c>
      <c r="AC27" s="75">
        <f>AB27/AA27</f>
        <v>0.19952322339380027</v>
      </c>
      <c r="AD27" s="3" t="s">
        <v>220</v>
      </c>
      <c r="AE27" s="72" t="s">
        <v>329</v>
      </c>
      <c r="AF27" s="71"/>
      <c r="AG27" s="49">
        <v>20</v>
      </c>
      <c r="AH27" s="3" t="s">
        <v>220</v>
      </c>
      <c r="AI27" s="81">
        <v>171609091</v>
      </c>
      <c r="AJ27" s="4">
        <v>30</v>
      </c>
      <c r="AK27" s="3" t="s">
        <v>220</v>
      </c>
      <c r="AL27" s="4">
        <v>171609091</v>
      </c>
      <c r="AM27" s="4">
        <v>47</v>
      </c>
      <c r="AN27" s="3" t="s">
        <v>220</v>
      </c>
      <c r="AO27" s="3">
        <v>228812121.33333334</v>
      </c>
      <c r="AP27" s="87">
        <f t="shared" si="0"/>
        <v>0</v>
      </c>
      <c r="AQ27" s="106">
        <f t="shared" si="1"/>
        <v>0</v>
      </c>
      <c r="AR27" s="3">
        <f>AB27</f>
        <v>22826666</v>
      </c>
      <c r="AS27" s="92">
        <f>AR27/W27</f>
        <v>3.3253870565633378E-2</v>
      </c>
      <c r="AT27" s="154"/>
      <c r="AU27" s="155"/>
    </row>
    <row r="28" spans="1:47" ht="98.1" customHeight="1" x14ac:dyDescent="0.25">
      <c r="A28" s="4" t="s">
        <v>61</v>
      </c>
      <c r="B28" s="4" t="s">
        <v>62</v>
      </c>
      <c r="C28" s="4" t="s">
        <v>63</v>
      </c>
      <c r="D28" s="4" t="s">
        <v>64</v>
      </c>
      <c r="E28" s="4" t="s">
        <v>65</v>
      </c>
      <c r="F28" s="4" t="s">
        <v>39</v>
      </c>
      <c r="G28" s="4" t="s">
        <v>123</v>
      </c>
      <c r="H28" s="4" t="s">
        <v>89</v>
      </c>
      <c r="I28" s="4" t="s">
        <v>124</v>
      </c>
      <c r="J28" s="4" t="s">
        <v>35</v>
      </c>
      <c r="K28" s="4" t="s">
        <v>43</v>
      </c>
      <c r="L28" s="4" t="s">
        <v>44</v>
      </c>
      <c r="M28" s="4" t="s">
        <v>45</v>
      </c>
      <c r="N28" s="4" t="s">
        <v>202</v>
      </c>
      <c r="O28" s="4" t="s">
        <v>203</v>
      </c>
      <c r="P28" s="4" t="s">
        <v>110</v>
      </c>
      <c r="Q28" s="97" t="s">
        <v>221</v>
      </c>
      <c r="R28" s="73" t="s">
        <v>222</v>
      </c>
      <c r="S28" s="4" t="s">
        <v>223</v>
      </c>
      <c r="T28" s="4" t="s">
        <v>224</v>
      </c>
      <c r="U28" s="4" t="s">
        <v>53</v>
      </c>
      <c r="V28" s="4">
        <v>22</v>
      </c>
      <c r="W28" s="46">
        <v>0</v>
      </c>
      <c r="X28" s="56">
        <v>4</v>
      </c>
      <c r="Y28" s="30">
        <v>8</v>
      </c>
      <c r="Z28" s="5">
        <v>1</v>
      </c>
      <c r="AA28" s="81">
        <v>0</v>
      </c>
      <c r="AB28" s="40">
        <v>0</v>
      </c>
      <c r="AC28" s="27"/>
      <c r="AD28" s="3" t="s">
        <v>225</v>
      </c>
      <c r="AE28" s="72" t="s">
        <v>330</v>
      </c>
      <c r="AF28" s="71" t="s">
        <v>331</v>
      </c>
      <c r="AG28" s="49">
        <v>6</v>
      </c>
      <c r="AH28" s="3" t="s">
        <v>225</v>
      </c>
      <c r="AI28" s="4">
        <v>0</v>
      </c>
      <c r="AJ28" s="4">
        <v>6</v>
      </c>
      <c r="AK28" s="3" t="s">
        <v>225</v>
      </c>
      <c r="AL28" s="4">
        <v>0</v>
      </c>
      <c r="AM28" s="4">
        <v>6</v>
      </c>
      <c r="AN28" s="3" t="s">
        <v>225</v>
      </c>
      <c r="AO28" s="3">
        <v>0</v>
      </c>
      <c r="AP28" s="87">
        <f t="shared" si="0"/>
        <v>8</v>
      </c>
      <c r="AQ28" s="105">
        <f t="shared" si="1"/>
        <v>0.36363636363636365</v>
      </c>
      <c r="AR28" s="3" t="s">
        <v>379</v>
      </c>
      <c r="AS28" s="3"/>
      <c r="AT28" s="154"/>
      <c r="AU28" s="155"/>
    </row>
    <row r="29" spans="1:47" ht="98.1" customHeight="1" x14ac:dyDescent="0.25">
      <c r="A29" s="4" t="s">
        <v>35</v>
      </c>
      <c r="B29" s="4" t="s">
        <v>35</v>
      </c>
      <c r="C29" s="4" t="s">
        <v>36</v>
      </c>
      <c r="D29" s="4" t="s">
        <v>37</v>
      </c>
      <c r="E29" s="4" t="s">
        <v>38</v>
      </c>
      <c r="F29" s="4" t="s">
        <v>35</v>
      </c>
      <c r="G29" s="4" t="s">
        <v>40</v>
      </c>
      <c r="H29" s="4" t="s">
        <v>89</v>
      </c>
      <c r="I29" s="4" t="s">
        <v>68</v>
      </c>
      <c r="J29" s="4" t="s">
        <v>35</v>
      </c>
      <c r="K29" s="4" t="s">
        <v>43</v>
      </c>
      <c r="L29" s="4" t="s">
        <v>44</v>
      </c>
      <c r="M29" s="14" t="s">
        <v>45</v>
      </c>
      <c r="N29" s="4" t="s">
        <v>46</v>
      </c>
      <c r="O29" s="4" t="s">
        <v>226</v>
      </c>
      <c r="P29" s="4" t="s">
        <v>227</v>
      </c>
      <c r="Q29" s="97" t="s">
        <v>228</v>
      </c>
      <c r="R29" s="73" t="s">
        <v>229</v>
      </c>
      <c r="S29" s="16" t="s">
        <v>230</v>
      </c>
      <c r="T29" s="16" t="s">
        <v>231</v>
      </c>
      <c r="U29" s="16" t="s">
        <v>53</v>
      </c>
      <c r="V29" s="17">
        <v>4</v>
      </c>
      <c r="W29" s="45">
        <v>352030000</v>
      </c>
      <c r="X29" s="56">
        <v>1</v>
      </c>
      <c r="Y29" s="30">
        <v>1</v>
      </c>
      <c r="Z29" s="75">
        <f>Y29/X29</f>
        <v>1</v>
      </c>
      <c r="AA29" s="6">
        <v>40018000</v>
      </c>
      <c r="AB29" s="40">
        <v>35452666.670000002</v>
      </c>
      <c r="AC29" s="78">
        <f>AB29/AA29</f>
        <v>0.88591800364835827</v>
      </c>
      <c r="AD29" s="27" t="s">
        <v>232</v>
      </c>
      <c r="AE29" s="72" t="s">
        <v>344</v>
      </c>
      <c r="AF29" s="72" t="s">
        <v>345</v>
      </c>
      <c r="AG29" s="49">
        <v>1</v>
      </c>
      <c r="AH29" s="4" t="s">
        <v>232</v>
      </c>
      <c r="AI29" s="6">
        <v>93090000</v>
      </c>
      <c r="AJ29" s="4">
        <v>1</v>
      </c>
      <c r="AK29" s="4" t="s">
        <v>232</v>
      </c>
      <c r="AL29" s="6">
        <v>93090000</v>
      </c>
      <c r="AM29" s="4">
        <v>1</v>
      </c>
      <c r="AN29" s="4" t="s">
        <v>232</v>
      </c>
      <c r="AO29" s="6">
        <v>125832000</v>
      </c>
      <c r="AP29" s="87">
        <f t="shared" si="0"/>
        <v>1</v>
      </c>
      <c r="AQ29" s="105">
        <f t="shared" si="1"/>
        <v>0.25</v>
      </c>
      <c r="AR29" s="3">
        <f>AB29</f>
        <v>35452666.670000002</v>
      </c>
      <c r="AS29" s="92">
        <f>AR29/W29</f>
        <v>0.10070921986762492</v>
      </c>
      <c r="AT29" s="154">
        <f>SUM(AQ29,AQ30,AQ31,AQ32,AQ33,AQ34,AQ35,AQ36,AQ37,AQ38,AQ39,AQ40,AQ41)/13</f>
        <v>0.17124542124542125</v>
      </c>
      <c r="AU29" s="155" t="s">
        <v>226</v>
      </c>
    </row>
    <row r="30" spans="1:47" ht="120.75" customHeight="1" x14ac:dyDescent="0.25">
      <c r="A30" s="4" t="s">
        <v>35</v>
      </c>
      <c r="B30" s="4" t="s">
        <v>35</v>
      </c>
      <c r="C30" s="4" t="s">
        <v>36</v>
      </c>
      <c r="D30" s="4" t="s">
        <v>37</v>
      </c>
      <c r="E30" s="4" t="s">
        <v>38</v>
      </c>
      <c r="F30" s="4" t="s">
        <v>35</v>
      </c>
      <c r="G30" s="4" t="s">
        <v>40</v>
      </c>
      <c r="H30" s="4" t="s">
        <v>233</v>
      </c>
      <c r="I30" s="4" t="s">
        <v>234</v>
      </c>
      <c r="J30" s="4" t="s">
        <v>69</v>
      </c>
      <c r="K30" s="4" t="s">
        <v>35</v>
      </c>
      <c r="L30" s="4" t="s">
        <v>35</v>
      </c>
      <c r="M30" s="4" t="s">
        <v>35</v>
      </c>
      <c r="N30" s="4" t="s">
        <v>35</v>
      </c>
      <c r="O30" s="27" t="s">
        <v>226</v>
      </c>
      <c r="P30" s="27" t="s">
        <v>235</v>
      </c>
      <c r="Q30" s="27" t="s">
        <v>236</v>
      </c>
      <c r="R30" s="73" t="s">
        <v>237</v>
      </c>
      <c r="S30" s="27" t="s">
        <v>238</v>
      </c>
      <c r="T30" s="4" t="s">
        <v>239</v>
      </c>
      <c r="U30" s="27" t="s">
        <v>53</v>
      </c>
      <c r="V30" s="18">
        <v>2</v>
      </c>
      <c r="W30" s="45">
        <v>14000000</v>
      </c>
      <c r="X30" s="56"/>
      <c r="Y30" s="30"/>
      <c r="Z30" s="27"/>
      <c r="AA30" s="3">
        <v>0</v>
      </c>
      <c r="AB30" s="39">
        <v>0</v>
      </c>
      <c r="AC30" s="3"/>
      <c r="AD30" s="27" t="s">
        <v>97</v>
      </c>
      <c r="AE30" s="72" t="s">
        <v>347</v>
      </c>
      <c r="AF30" s="71" t="s">
        <v>346</v>
      </c>
      <c r="AG30" s="49">
        <v>1</v>
      </c>
      <c r="AH30" s="4" t="s">
        <v>240</v>
      </c>
      <c r="AI30" s="6">
        <v>7000000</v>
      </c>
      <c r="AJ30" s="4">
        <v>0</v>
      </c>
      <c r="AK30" s="4" t="s">
        <v>97</v>
      </c>
      <c r="AL30" s="3">
        <v>0</v>
      </c>
      <c r="AM30" s="4">
        <v>1</v>
      </c>
      <c r="AN30" s="4" t="s">
        <v>240</v>
      </c>
      <c r="AO30" s="6">
        <v>7000000</v>
      </c>
      <c r="AP30" s="87">
        <f t="shared" si="0"/>
        <v>0</v>
      </c>
      <c r="AQ30" s="106">
        <f t="shared" si="1"/>
        <v>0</v>
      </c>
      <c r="AR30" s="3">
        <f>AB30</f>
        <v>0</v>
      </c>
      <c r="AS30" s="92">
        <f>AR30/W30</f>
        <v>0</v>
      </c>
      <c r="AT30" s="154"/>
      <c r="AU30" s="155"/>
    </row>
    <row r="31" spans="1:47" ht="141.75" customHeight="1" x14ac:dyDescent="0.25">
      <c r="A31" s="4" t="s">
        <v>35</v>
      </c>
      <c r="B31" s="4" t="s">
        <v>35</v>
      </c>
      <c r="C31" s="4" t="s">
        <v>36</v>
      </c>
      <c r="D31" s="4" t="s">
        <v>37</v>
      </c>
      <c r="E31" s="4" t="s">
        <v>38</v>
      </c>
      <c r="F31" s="4" t="s">
        <v>35</v>
      </c>
      <c r="G31" s="16" t="s">
        <v>40</v>
      </c>
      <c r="H31" s="4" t="s">
        <v>233</v>
      </c>
      <c r="I31" s="4" t="s">
        <v>241</v>
      </c>
      <c r="J31" s="4" t="s">
        <v>242</v>
      </c>
      <c r="K31" s="4" t="s">
        <v>35</v>
      </c>
      <c r="L31" s="4" t="s">
        <v>35</v>
      </c>
      <c r="M31" s="4" t="s">
        <v>35</v>
      </c>
      <c r="N31" s="4" t="s">
        <v>35</v>
      </c>
      <c r="O31" s="4" t="s">
        <v>226</v>
      </c>
      <c r="P31" s="93" t="s">
        <v>235</v>
      </c>
      <c r="Q31" s="128" t="s">
        <v>243</v>
      </c>
      <c r="R31" s="130" t="s">
        <v>244</v>
      </c>
      <c r="S31" s="4" t="s">
        <v>245</v>
      </c>
      <c r="T31" s="4" t="s">
        <v>246</v>
      </c>
      <c r="U31" s="4" t="s">
        <v>247</v>
      </c>
      <c r="V31" s="4">
        <v>4</v>
      </c>
      <c r="W31" s="46">
        <v>0</v>
      </c>
      <c r="X31" s="56">
        <v>1</v>
      </c>
      <c r="Y31" s="30">
        <v>1</v>
      </c>
      <c r="Z31" s="75">
        <f>Y31/X31</f>
        <v>1</v>
      </c>
      <c r="AA31" s="3">
        <v>0</v>
      </c>
      <c r="AB31" s="39">
        <v>0</v>
      </c>
      <c r="AC31" s="3"/>
      <c r="AD31" s="27" t="s">
        <v>248</v>
      </c>
      <c r="AE31" s="72" t="s">
        <v>348</v>
      </c>
      <c r="AF31" s="71" t="s">
        <v>349</v>
      </c>
      <c r="AG31" s="49">
        <v>1</v>
      </c>
      <c r="AH31" s="4" t="s">
        <v>248</v>
      </c>
      <c r="AI31" s="3">
        <v>0</v>
      </c>
      <c r="AJ31" s="4">
        <v>1</v>
      </c>
      <c r="AK31" s="4" t="s">
        <v>248</v>
      </c>
      <c r="AL31" s="3">
        <v>0</v>
      </c>
      <c r="AM31" s="4">
        <v>1</v>
      </c>
      <c r="AN31" s="4" t="s">
        <v>248</v>
      </c>
      <c r="AO31" s="3">
        <v>0</v>
      </c>
      <c r="AP31" s="87">
        <f t="shared" si="0"/>
        <v>1</v>
      </c>
      <c r="AQ31" s="105">
        <f t="shared" si="1"/>
        <v>0.25</v>
      </c>
      <c r="AR31" s="3" t="s">
        <v>379</v>
      </c>
      <c r="AS31" s="3"/>
      <c r="AT31" s="154"/>
      <c r="AU31" s="155"/>
    </row>
    <row r="32" spans="1:47" ht="134.25" customHeight="1" x14ac:dyDescent="0.25">
      <c r="A32" s="4" t="s">
        <v>35</v>
      </c>
      <c r="B32" s="4" t="s">
        <v>35</v>
      </c>
      <c r="C32" s="4" t="s">
        <v>36</v>
      </c>
      <c r="D32" s="4" t="s">
        <v>37</v>
      </c>
      <c r="E32" s="4" t="s">
        <v>38</v>
      </c>
      <c r="F32" s="4" t="s">
        <v>35</v>
      </c>
      <c r="G32" s="16" t="s">
        <v>40</v>
      </c>
      <c r="H32" s="4" t="s">
        <v>233</v>
      </c>
      <c r="I32" s="4" t="s">
        <v>241</v>
      </c>
      <c r="J32" s="4" t="s">
        <v>249</v>
      </c>
      <c r="K32" s="4" t="s">
        <v>43</v>
      </c>
      <c r="L32" s="4" t="s">
        <v>44</v>
      </c>
      <c r="M32" s="14" t="s">
        <v>45</v>
      </c>
      <c r="N32" s="4" t="s">
        <v>46</v>
      </c>
      <c r="O32" s="4" t="s">
        <v>226</v>
      </c>
      <c r="P32" s="82" t="s">
        <v>235</v>
      </c>
      <c r="Q32" s="129"/>
      <c r="R32" s="131"/>
      <c r="S32" s="4" t="s">
        <v>251</v>
      </c>
      <c r="T32" s="4" t="s">
        <v>252</v>
      </c>
      <c r="U32" s="4" t="s">
        <v>53</v>
      </c>
      <c r="V32" s="4">
        <v>3</v>
      </c>
      <c r="W32" s="45">
        <v>185400000</v>
      </c>
      <c r="X32" s="56">
        <v>1</v>
      </c>
      <c r="Y32" s="30">
        <v>1</v>
      </c>
      <c r="Z32" s="91">
        <f>Y32/X32</f>
        <v>1</v>
      </c>
      <c r="AA32" s="3">
        <v>23400000</v>
      </c>
      <c r="AB32" s="39">
        <v>5100000</v>
      </c>
      <c r="AC32" s="75">
        <f>AB32/AA32</f>
        <v>0.21794871794871795</v>
      </c>
      <c r="AD32" s="27" t="s">
        <v>253</v>
      </c>
      <c r="AE32" s="72" t="s">
        <v>350</v>
      </c>
      <c r="AF32" s="71" t="s">
        <v>351</v>
      </c>
      <c r="AG32" s="49">
        <v>1</v>
      </c>
      <c r="AH32" s="4" t="s">
        <v>253</v>
      </c>
      <c r="AI32" s="3">
        <v>70200000</v>
      </c>
      <c r="AJ32" s="4">
        <v>1</v>
      </c>
      <c r="AK32" s="4" t="s">
        <v>253</v>
      </c>
      <c r="AL32" s="3">
        <v>55800000</v>
      </c>
      <c r="AM32" s="4">
        <v>1</v>
      </c>
      <c r="AN32" s="4" t="s">
        <v>253</v>
      </c>
      <c r="AO32" s="3">
        <v>36000000</v>
      </c>
      <c r="AP32" s="87">
        <f t="shared" si="0"/>
        <v>1</v>
      </c>
      <c r="AQ32" s="106">
        <f t="shared" si="1"/>
        <v>0.33333333333333331</v>
      </c>
      <c r="AR32" s="3">
        <f t="shared" ref="AR32:AR41" si="5">AB32</f>
        <v>5100000</v>
      </c>
      <c r="AS32" s="92">
        <f t="shared" ref="AS32:AS41" si="6">AR32/W32</f>
        <v>2.7508090614886731E-2</v>
      </c>
      <c r="AT32" s="154"/>
      <c r="AU32" s="155"/>
    </row>
    <row r="33" spans="1:47" ht="237" customHeight="1" x14ac:dyDescent="0.25">
      <c r="A33" s="4" t="s">
        <v>35</v>
      </c>
      <c r="B33" s="4" t="s">
        <v>35</v>
      </c>
      <c r="C33" s="4" t="s">
        <v>36</v>
      </c>
      <c r="D33" s="4" t="s">
        <v>37</v>
      </c>
      <c r="E33" s="4" t="s">
        <v>38</v>
      </c>
      <c r="F33" s="4" t="s">
        <v>35</v>
      </c>
      <c r="G33" s="16" t="s">
        <v>40</v>
      </c>
      <c r="H33" s="4" t="s">
        <v>233</v>
      </c>
      <c r="I33" s="4" t="s">
        <v>241</v>
      </c>
      <c r="J33" s="4" t="s">
        <v>254</v>
      </c>
      <c r="K33" s="4" t="s">
        <v>35</v>
      </c>
      <c r="L33" s="4" t="s">
        <v>35</v>
      </c>
      <c r="M33" s="4" t="s">
        <v>35</v>
      </c>
      <c r="N33" s="4" t="s">
        <v>35</v>
      </c>
      <c r="O33" s="4" t="s">
        <v>226</v>
      </c>
      <c r="P33" s="4" t="s">
        <v>235</v>
      </c>
      <c r="Q33" s="19" t="s">
        <v>250</v>
      </c>
      <c r="R33" s="100" t="s">
        <v>256</v>
      </c>
      <c r="S33" s="4" t="s">
        <v>257</v>
      </c>
      <c r="T33" s="4" t="s">
        <v>258</v>
      </c>
      <c r="U33" s="4" t="s">
        <v>247</v>
      </c>
      <c r="V33" s="4">
        <v>4</v>
      </c>
      <c r="W33" s="46">
        <v>198000000</v>
      </c>
      <c r="X33" s="56">
        <v>1</v>
      </c>
      <c r="Y33" s="30">
        <v>1</v>
      </c>
      <c r="Z33" s="75">
        <f>Y33/X33</f>
        <v>1</v>
      </c>
      <c r="AA33" s="6">
        <v>18000000</v>
      </c>
      <c r="AB33" s="40">
        <v>13200000</v>
      </c>
      <c r="AC33" s="24">
        <f>AB33/AA33</f>
        <v>0.73333333333333328</v>
      </c>
      <c r="AD33" s="27" t="s">
        <v>259</v>
      </c>
      <c r="AE33" s="72" t="s">
        <v>352</v>
      </c>
      <c r="AF33" s="71" t="s">
        <v>353</v>
      </c>
      <c r="AG33" s="49">
        <v>1</v>
      </c>
      <c r="AH33" s="4" t="s">
        <v>259</v>
      </c>
      <c r="AI33" s="6">
        <v>54000000</v>
      </c>
      <c r="AJ33" s="4">
        <v>1</v>
      </c>
      <c r="AK33" s="4" t="s">
        <v>259</v>
      </c>
      <c r="AL33" s="6">
        <v>54000000</v>
      </c>
      <c r="AM33" s="4">
        <v>1</v>
      </c>
      <c r="AN33" s="4" t="s">
        <v>259</v>
      </c>
      <c r="AO33" s="6">
        <v>72000000</v>
      </c>
      <c r="AP33" s="87">
        <f t="shared" si="0"/>
        <v>1</v>
      </c>
      <c r="AQ33" s="105">
        <f t="shared" si="1"/>
        <v>0.25</v>
      </c>
      <c r="AR33" s="3">
        <f t="shared" si="5"/>
        <v>13200000</v>
      </c>
      <c r="AS33" s="92">
        <f t="shared" si="6"/>
        <v>6.6666666666666666E-2</v>
      </c>
      <c r="AT33" s="154"/>
      <c r="AU33" s="155"/>
    </row>
    <row r="34" spans="1:47" ht="123.75" customHeight="1" x14ac:dyDescent="0.25">
      <c r="A34" s="4" t="s">
        <v>35</v>
      </c>
      <c r="B34" s="4" t="s">
        <v>35</v>
      </c>
      <c r="C34" s="4" t="s">
        <v>36</v>
      </c>
      <c r="D34" s="4" t="s">
        <v>37</v>
      </c>
      <c r="E34" s="4" t="s">
        <v>38</v>
      </c>
      <c r="F34" s="4" t="s">
        <v>35</v>
      </c>
      <c r="G34" s="16" t="s">
        <v>40</v>
      </c>
      <c r="H34" s="4" t="s">
        <v>233</v>
      </c>
      <c r="I34" s="4" t="s">
        <v>241</v>
      </c>
      <c r="J34" s="4" t="s">
        <v>260</v>
      </c>
      <c r="K34" s="4" t="s">
        <v>35</v>
      </c>
      <c r="L34" s="4" t="s">
        <v>35</v>
      </c>
      <c r="M34" s="4" t="s">
        <v>35</v>
      </c>
      <c r="N34" s="4" t="s">
        <v>35</v>
      </c>
      <c r="O34" s="27" t="s">
        <v>226</v>
      </c>
      <c r="P34" s="27" t="s">
        <v>235</v>
      </c>
      <c r="Q34" s="27" t="s">
        <v>255</v>
      </c>
      <c r="R34" s="100" t="s">
        <v>262</v>
      </c>
      <c r="S34" s="27" t="s">
        <v>263</v>
      </c>
      <c r="T34" s="4" t="s">
        <v>264</v>
      </c>
      <c r="U34" s="27" t="s">
        <v>247</v>
      </c>
      <c r="V34" s="27">
        <v>3</v>
      </c>
      <c r="W34" s="46">
        <v>66000000</v>
      </c>
      <c r="X34" s="56"/>
      <c r="Y34" s="30"/>
      <c r="Z34" s="27"/>
      <c r="AA34" s="6">
        <v>0</v>
      </c>
      <c r="AB34" s="40">
        <v>0</v>
      </c>
      <c r="AC34" s="6"/>
      <c r="AD34" s="27" t="s">
        <v>97</v>
      </c>
      <c r="AE34" s="72" t="s">
        <v>354</v>
      </c>
      <c r="AF34" s="71" t="s">
        <v>355</v>
      </c>
      <c r="AG34" s="49">
        <v>1</v>
      </c>
      <c r="AH34" s="4" t="s">
        <v>240</v>
      </c>
      <c r="AI34" s="6">
        <v>22000000</v>
      </c>
      <c r="AJ34" s="4">
        <v>1</v>
      </c>
      <c r="AK34" s="4" t="s">
        <v>240</v>
      </c>
      <c r="AL34" s="6">
        <v>22000000</v>
      </c>
      <c r="AM34" s="4">
        <v>1</v>
      </c>
      <c r="AN34" s="4" t="s">
        <v>240</v>
      </c>
      <c r="AO34" s="6">
        <v>22000000</v>
      </c>
      <c r="AP34" s="87">
        <f t="shared" si="0"/>
        <v>0</v>
      </c>
      <c r="AQ34" s="106">
        <f t="shared" si="1"/>
        <v>0</v>
      </c>
      <c r="AR34" s="3">
        <f t="shared" si="5"/>
        <v>0</v>
      </c>
      <c r="AS34" s="92">
        <f t="shared" si="6"/>
        <v>0</v>
      </c>
      <c r="AT34" s="154"/>
      <c r="AU34" s="155"/>
    </row>
    <row r="35" spans="1:47" ht="98.1" customHeight="1" x14ac:dyDescent="0.25">
      <c r="A35" s="4" t="s">
        <v>35</v>
      </c>
      <c r="B35" s="4" t="s">
        <v>35</v>
      </c>
      <c r="C35" s="4" t="s">
        <v>36</v>
      </c>
      <c r="D35" s="4" t="s">
        <v>37</v>
      </c>
      <c r="E35" s="4" t="s">
        <v>38</v>
      </c>
      <c r="F35" s="4" t="s">
        <v>35</v>
      </c>
      <c r="G35" s="16" t="s">
        <v>40</v>
      </c>
      <c r="H35" s="4" t="s">
        <v>233</v>
      </c>
      <c r="I35" s="4" t="s">
        <v>241</v>
      </c>
      <c r="J35" s="4" t="s">
        <v>265</v>
      </c>
      <c r="K35" s="4" t="s">
        <v>35</v>
      </c>
      <c r="L35" s="4" t="s">
        <v>35</v>
      </c>
      <c r="M35" s="4" t="s">
        <v>35</v>
      </c>
      <c r="N35" s="4" t="s">
        <v>35</v>
      </c>
      <c r="O35" s="27" t="s">
        <v>226</v>
      </c>
      <c r="P35" s="27" t="s">
        <v>235</v>
      </c>
      <c r="Q35" s="27" t="s">
        <v>261</v>
      </c>
      <c r="R35" s="100" t="s">
        <v>267</v>
      </c>
      <c r="S35" s="27" t="s">
        <v>268</v>
      </c>
      <c r="T35" s="4" t="s">
        <v>269</v>
      </c>
      <c r="U35" s="27" t="s">
        <v>247</v>
      </c>
      <c r="V35" s="27">
        <v>3</v>
      </c>
      <c r="W35" s="45">
        <v>80000000</v>
      </c>
      <c r="X35" s="56"/>
      <c r="Y35" s="30"/>
      <c r="Z35" s="27"/>
      <c r="AA35" s="6">
        <v>0</v>
      </c>
      <c r="AB35" s="40">
        <v>0</v>
      </c>
      <c r="AC35" s="6"/>
      <c r="AD35" s="27"/>
      <c r="AE35" s="72" t="s">
        <v>356</v>
      </c>
      <c r="AF35" s="71" t="s">
        <v>357</v>
      </c>
      <c r="AG35" s="49">
        <v>1</v>
      </c>
      <c r="AH35" s="4" t="s">
        <v>240</v>
      </c>
      <c r="AI35" s="6">
        <v>26666666.666666668</v>
      </c>
      <c r="AJ35" s="4">
        <v>1</v>
      </c>
      <c r="AK35" s="4" t="s">
        <v>240</v>
      </c>
      <c r="AL35" s="6">
        <v>26666666.666666668</v>
      </c>
      <c r="AM35" s="4">
        <v>1</v>
      </c>
      <c r="AN35" s="4" t="s">
        <v>240</v>
      </c>
      <c r="AO35" s="6">
        <v>26666666.666666668</v>
      </c>
      <c r="AP35" s="87">
        <f t="shared" si="0"/>
        <v>0</v>
      </c>
      <c r="AQ35" s="106">
        <f t="shared" si="1"/>
        <v>0</v>
      </c>
      <c r="AR35" s="3">
        <f t="shared" si="5"/>
        <v>0</v>
      </c>
      <c r="AS35" s="92">
        <f t="shared" si="6"/>
        <v>0</v>
      </c>
      <c r="AT35" s="154"/>
      <c r="AU35" s="155"/>
    </row>
    <row r="36" spans="1:47" ht="131.25" customHeight="1" x14ac:dyDescent="0.25">
      <c r="A36" s="4" t="s">
        <v>35</v>
      </c>
      <c r="B36" s="4" t="s">
        <v>35</v>
      </c>
      <c r="C36" s="4" t="s">
        <v>36</v>
      </c>
      <c r="D36" s="4" t="s">
        <v>37</v>
      </c>
      <c r="E36" s="4" t="s">
        <v>38</v>
      </c>
      <c r="F36" s="4" t="s">
        <v>35</v>
      </c>
      <c r="G36" s="16" t="s">
        <v>40</v>
      </c>
      <c r="H36" s="4" t="s">
        <v>233</v>
      </c>
      <c r="I36" s="4" t="s">
        <v>241</v>
      </c>
      <c r="J36" s="4" t="s">
        <v>270</v>
      </c>
      <c r="K36" s="4" t="s">
        <v>35</v>
      </c>
      <c r="L36" s="4" t="s">
        <v>35</v>
      </c>
      <c r="M36" s="4" t="s">
        <v>35</v>
      </c>
      <c r="N36" s="4" t="s">
        <v>35</v>
      </c>
      <c r="O36" s="4" t="s">
        <v>226</v>
      </c>
      <c r="P36" s="4" t="s">
        <v>235</v>
      </c>
      <c r="Q36" s="16" t="s">
        <v>266</v>
      </c>
      <c r="R36" s="100" t="s">
        <v>272</v>
      </c>
      <c r="S36" s="4" t="s">
        <v>273</v>
      </c>
      <c r="T36" s="4" t="s">
        <v>274</v>
      </c>
      <c r="U36" s="4" t="s">
        <v>247</v>
      </c>
      <c r="V36" s="4">
        <v>4</v>
      </c>
      <c r="W36" s="45">
        <v>30000000</v>
      </c>
      <c r="X36" s="56">
        <v>1</v>
      </c>
      <c r="Y36" s="30">
        <v>1</v>
      </c>
      <c r="Z36" s="75">
        <f t="shared" ref="Z36:Z41" si="7">Y36/X36</f>
        <v>1</v>
      </c>
      <c r="AA36" s="3">
        <v>0</v>
      </c>
      <c r="AB36" s="39">
        <v>0</v>
      </c>
      <c r="AC36" s="3"/>
      <c r="AD36" s="27" t="s">
        <v>275</v>
      </c>
      <c r="AE36" s="72" t="s">
        <v>359</v>
      </c>
      <c r="AF36" s="71" t="s">
        <v>358</v>
      </c>
      <c r="AG36" s="49">
        <v>1</v>
      </c>
      <c r="AH36" s="4" t="s">
        <v>276</v>
      </c>
      <c r="AI36" s="3">
        <v>10000000</v>
      </c>
      <c r="AJ36" s="4">
        <v>1</v>
      </c>
      <c r="AK36" s="4" t="s">
        <v>276</v>
      </c>
      <c r="AL36" s="3">
        <v>10000000</v>
      </c>
      <c r="AM36" s="4">
        <v>1</v>
      </c>
      <c r="AN36" s="4" t="s">
        <v>276</v>
      </c>
      <c r="AO36" s="3">
        <v>10000000</v>
      </c>
      <c r="AP36" s="87">
        <f t="shared" si="0"/>
        <v>1</v>
      </c>
      <c r="AQ36" s="105">
        <f t="shared" si="1"/>
        <v>0.25</v>
      </c>
      <c r="AR36" s="3">
        <f t="shared" si="5"/>
        <v>0</v>
      </c>
      <c r="AS36" s="92">
        <f t="shared" si="6"/>
        <v>0</v>
      </c>
      <c r="AT36" s="154"/>
      <c r="AU36" s="155"/>
    </row>
    <row r="37" spans="1:47" ht="176.25" customHeight="1" x14ac:dyDescent="0.25">
      <c r="A37" s="4" t="s">
        <v>35</v>
      </c>
      <c r="B37" s="4" t="s">
        <v>35</v>
      </c>
      <c r="C37" s="4" t="s">
        <v>36</v>
      </c>
      <c r="D37" s="4" t="s">
        <v>37</v>
      </c>
      <c r="E37" s="4" t="s">
        <v>38</v>
      </c>
      <c r="F37" s="4" t="s">
        <v>35</v>
      </c>
      <c r="G37" s="16" t="s">
        <v>40</v>
      </c>
      <c r="H37" s="4" t="s">
        <v>67</v>
      </c>
      <c r="I37" s="4" t="s">
        <v>277</v>
      </c>
      <c r="J37" s="4" t="s">
        <v>278</v>
      </c>
      <c r="K37" s="4" t="s">
        <v>43</v>
      </c>
      <c r="L37" s="4" t="s">
        <v>44</v>
      </c>
      <c r="M37" s="14" t="s">
        <v>45</v>
      </c>
      <c r="N37" s="4" t="s">
        <v>46</v>
      </c>
      <c r="O37" s="4" t="s">
        <v>226</v>
      </c>
      <c r="P37" s="4" t="s">
        <v>279</v>
      </c>
      <c r="Q37" s="4" t="s">
        <v>271</v>
      </c>
      <c r="R37" s="73" t="s">
        <v>281</v>
      </c>
      <c r="S37" s="4" t="s">
        <v>282</v>
      </c>
      <c r="T37" s="4" t="s">
        <v>283</v>
      </c>
      <c r="U37" s="4" t="s">
        <v>247</v>
      </c>
      <c r="V37" s="4">
        <v>7</v>
      </c>
      <c r="W37" s="45">
        <v>131560000</v>
      </c>
      <c r="X37" s="56">
        <v>1</v>
      </c>
      <c r="Y37" s="30">
        <v>1</v>
      </c>
      <c r="Z37" s="75">
        <f t="shared" si="7"/>
        <v>1</v>
      </c>
      <c r="AA37" s="6">
        <v>11960000</v>
      </c>
      <c r="AB37" s="40">
        <v>5136000</v>
      </c>
      <c r="AC37" s="24">
        <f>AB37/AA37</f>
        <v>0.42943143812709028</v>
      </c>
      <c r="AD37" s="27" t="s">
        <v>284</v>
      </c>
      <c r="AE37" s="72" t="s">
        <v>360</v>
      </c>
      <c r="AF37" s="71" t="s">
        <v>361</v>
      </c>
      <c r="AG37" s="49">
        <v>3</v>
      </c>
      <c r="AH37" s="4" t="s">
        <v>285</v>
      </c>
      <c r="AI37" s="6">
        <v>35880000</v>
      </c>
      <c r="AJ37" s="4">
        <v>1</v>
      </c>
      <c r="AK37" s="4" t="s">
        <v>286</v>
      </c>
      <c r="AL37" s="6">
        <v>35880000</v>
      </c>
      <c r="AM37" s="4">
        <v>2</v>
      </c>
      <c r="AN37" s="4" t="s">
        <v>287</v>
      </c>
      <c r="AO37" s="6">
        <v>47840000</v>
      </c>
      <c r="AP37" s="87">
        <f t="shared" si="0"/>
        <v>1</v>
      </c>
      <c r="AQ37" s="105">
        <f t="shared" si="1"/>
        <v>0.14285714285714285</v>
      </c>
      <c r="AR37" s="3">
        <f t="shared" si="5"/>
        <v>5136000</v>
      </c>
      <c r="AS37" s="92">
        <f t="shared" si="6"/>
        <v>3.9039221647917302E-2</v>
      </c>
      <c r="AT37" s="154"/>
      <c r="AU37" s="155"/>
    </row>
    <row r="38" spans="1:47" ht="98.1" customHeight="1" x14ac:dyDescent="0.25">
      <c r="A38" s="128" t="s">
        <v>35</v>
      </c>
      <c r="B38" s="128" t="s">
        <v>35</v>
      </c>
      <c r="C38" s="128" t="s">
        <v>36</v>
      </c>
      <c r="D38" s="128" t="s">
        <v>37</v>
      </c>
      <c r="E38" s="128" t="s">
        <v>38</v>
      </c>
      <c r="F38" s="128" t="s">
        <v>35</v>
      </c>
      <c r="G38" s="128" t="s">
        <v>40</v>
      </c>
      <c r="H38" s="128" t="s">
        <v>89</v>
      </c>
      <c r="I38" s="128" t="s">
        <v>288</v>
      </c>
      <c r="J38" s="128" t="s">
        <v>69</v>
      </c>
      <c r="K38" s="4" t="s">
        <v>35</v>
      </c>
      <c r="L38" s="4" t="s">
        <v>35</v>
      </c>
      <c r="M38" s="4" t="s">
        <v>35</v>
      </c>
      <c r="N38" s="4" t="s">
        <v>35</v>
      </c>
      <c r="O38" s="16" t="s">
        <v>226</v>
      </c>
      <c r="P38" s="16" t="s">
        <v>289</v>
      </c>
      <c r="Q38" s="128" t="s">
        <v>280</v>
      </c>
      <c r="R38" s="130" t="s">
        <v>291</v>
      </c>
      <c r="S38" s="128" t="s">
        <v>292</v>
      </c>
      <c r="T38" s="128" t="s">
        <v>274</v>
      </c>
      <c r="U38" s="16" t="s">
        <v>53</v>
      </c>
      <c r="V38" s="16">
        <v>4</v>
      </c>
      <c r="W38" s="47">
        <v>100437333.33333333</v>
      </c>
      <c r="X38" s="61">
        <v>1</v>
      </c>
      <c r="Y38" s="36">
        <v>1</v>
      </c>
      <c r="Z38" s="77">
        <f t="shared" si="7"/>
        <v>1</v>
      </c>
      <c r="AA38" s="6">
        <v>14837333.333333332</v>
      </c>
      <c r="AB38" s="40">
        <v>9701333.3300000001</v>
      </c>
      <c r="AC38" s="79">
        <f>AB38/AA38</f>
        <v>0.65384615362149534</v>
      </c>
      <c r="AD38" s="27" t="s">
        <v>293</v>
      </c>
      <c r="AE38" s="72" t="s">
        <v>363</v>
      </c>
      <c r="AF38" s="71" t="s">
        <v>362</v>
      </c>
      <c r="AG38" s="55">
        <v>1</v>
      </c>
      <c r="AH38" s="16" t="s">
        <v>293</v>
      </c>
      <c r="AI38" s="6">
        <v>25680000</v>
      </c>
      <c r="AJ38" s="16">
        <v>1</v>
      </c>
      <c r="AK38" s="16" t="s">
        <v>293</v>
      </c>
      <c r="AL38" s="6">
        <v>25680000</v>
      </c>
      <c r="AM38" s="16">
        <v>1</v>
      </c>
      <c r="AN38" s="16" t="s">
        <v>293</v>
      </c>
      <c r="AO38" s="6">
        <v>34240000</v>
      </c>
      <c r="AP38" s="87">
        <f t="shared" si="0"/>
        <v>1</v>
      </c>
      <c r="AQ38" s="105">
        <f t="shared" si="1"/>
        <v>0.25</v>
      </c>
      <c r="AR38" s="3">
        <f t="shared" si="5"/>
        <v>9701333.3300000001</v>
      </c>
      <c r="AS38" s="92">
        <f t="shared" si="6"/>
        <v>9.65909090577209E-2</v>
      </c>
      <c r="AT38" s="154"/>
      <c r="AU38" s="155"/>
    </row>
    <row r="39" spans="1:47" ht="98.1" customHeight="1" x14ac:dyDescent="0.25">
      <c r="A39" s="129"/>
      <c r="B39" s="129"/>
      <c r="C39" s="129"/>
      <c r="D39" s="129"/>
      <c r="E39" s="129"/>
      <c r="F39" s="129"/>
      <c r="G39" s="129"/>
      <c r="H39" s="129"/>
      <c r="I39" s="129"/>
      <c r="J39" s="129"/>
      <c r="K39" s="4" t="s">
        <v>43</v>
      </c>
      <c r="L39" s="4" t="s">
        <v>44</v>
      </c>
      <c r="M39" s="14" t="s">
        <v>45</v>
      </c>
      <c r="N39" s="4" t="s">
        <v>46</v>
      </c>
      <c r="O39" s="16" t="s">
        <v>226</v>
      </c>
      <c r="P39" s="16" t="s">
        <v>289</v>
      </c>
      <c r="Q39" s="129"/>
      <c r="R39" s="131"/>
      <c r="S39" s="129"/>
      <c r="T39" s="129"/>
      <c r="U39" s="16" t="s">
        <v>53</v>
      </c>
      <c r="V39" s="16">
        <v>4</v>
      </c>
      <c r="W39" s="48">
        <v>86126564</v>
      </c>
      <c r="X39" s="62">
        <v>1</v>
      </c>
      <c r="Y39" s="37">
        <v>0</v>
      </c>
      <c r="Z39" s="75">
        <f t="shared" si="7"/>
        <v>0</v>
      </c>
      <c r="AA39" s="6">
        <v>7829687.6363636367</v>
      </c>
      <c r="AB39" s="41">
        <v>0</v>
      </c>
      <c r="AC39" s="24">
        <f>AB39/AA39</f>
        <v>0</v>
      </c>
      <c r="AD39" s="27" t="s">
        <v>295</v>
      </c>
      <c r="AE39" s="72" t="s">
        <v>364</v>
      </c>
      <c r="AF39" s="71" t="s">
        <v>365</v>
      </c>
      <c r="AG39" s="55">
        <v>1</v>
      </c>
      <c r="AH39" s="16" t="s">
        <v>296</v>
      </c>
      <c r="AI39" s="6">
        <v>23489062.90909091</v>
      </c>
      <c r="AJ39" s="16">
        <v>1</v>
      </c>
      <c r="AK39" s="16" t="s">
        <v>296</v>
      </c>
      <c r="AL39" s="6">
        <v>23489062.90909091</v>
      </c>
      <c r="AM39" s="16">
        <v>1</v>
      </c>
      <c r="AN39" s="16" t="s">
        <v>296</v>
      </c>
      <c r="AO39" s="6">
        <v>31318750.545454547</v>
      </c>
      <c r="AP39" s="87">
        <f t="shared" si="0"/>
        <v>0</v>
      </c>
      <c r="AQ39" s="105">
        <f t="shared" si="1"/>
        <v>0</v>
      </c>
      <c r="AR39" s="3">
        <f t="shared" si="5"/>
        <v>0</v>
      </c>
      <c r="AS39" s="92">
        <f t="shared" si="6"/>
        <v>0</v>
      </c>
      <c r="AT39" s="154"/>
      <c r="AU39" s="155"/>
    </row>
    <row r="40" spans="1:47" ht="98.1" customHeight="1" x14ac:dyDescent="0.25">
      <c r="A40" s="16" t="s">
        <v>35</v>
      </c>
      <c r="B40" s="16" t="s">
        <v>35</v>
      </c>
      <c r="C40" s="16" t="s">
        <v>36</v>
      </c>
      <c r="D40" s="16" t="s">
        <v>37</v>
      </c>
      <c r="E40" s="16" t="s">
        <v>38</v>
      </c>
      <c r="F40" s="16" t="s">
        <v>35</v>
      </c>
      <c r="G40" s="16" t="s">
        <v>40</v>
      </c>
      <c r="H40" s="16" t="s">
        <v>41</v>
      </c>
      <c r="I40" s="16" t="s">
        <v>42</v>
      </c>
      <c r="J40" s="16" t="s">
        <v>35</v>
      </c>
      <c r="K40" s="4" t="s">
        <v>43</v>
      </c>
      <c r="L40" s="4" t="s">
        <v>44</v>
      </c>
      <c r="M40" s="14" t="s">
        <v>45</v>
      </c>
      <c r="N40" s="4" t="s">
        <v>46</v>
      </c>
      <c r="O40" s="16" t="s">
        <v>226</v>
      </c>
      <c r="P40" s="4" t="s">
        <v>297</v>
      </c>
      <c r="Q40" s="16" t="s">
        <v>290</v>
      </c>
      <c r="R40" s="100" t="s">
        <v>298</v>
      </c>
      <c r="S40" s="16" t="s">
        <v>299</v>
      </c>
      <c r="T40" s="16" t="s">
        <v>274</v>
      </c>
      <c r="U40" s="16" t="s">
        <v>247</v>
      </c>
      <c r="V40" s="4">
        <v>4</v>
      </c>
      <c r="W40" s="46">
        <v>112333333</v>
      </c>
      <c r="X40" s="63">
        <v>1</v>
      </c>
      <c r="Y40" s="38">
        <v>1</v>
      </c>
      <c r="Z40" s="75">
        <f t="shared" si="7"/>
        <v>1</v>
      </c>
      <c r="AA40" s="6">
        <v>12333333</v>
      </c>
      <c r="AB40" s="40">
        <v>12333333</v>
      </c>
      <c r="AC40" s="24">
        <f>AB40/AA40</f>
        <v>1</v>
      </c>
      <c r="AD40" s="27" t="s">
        <v>300</v>
      </c>
      <c r="AE40" s="72" t="s">
        <v>366</v>
      </c>
      <c r="AF40" s="71" t="s">
        <v>367</v>
      </c>
      <c r="AG40" s="49">
        <v>1</v>
      </c>
      <c r="AH40" s="4" t="s">
        <v>300</v>
      </c>
      <c r="AI40" s="3">
        <v>30000000</v>
      </c>
      <c r="AJ40" s="4">
        <v>1</v>
      </c>
      <c r="AK40" s="4" t="s">
        <v>300</v>
      </c>
      <c r="AL40" s="3">
        <v>30000000</v>
      </c>
      <c r="AM40" s="4">
        <v>1</v>
      </c>
      <c r="AN40" s="4" t="s">
        <v>300</v>
      </c>
      <c r="AO40" s="6">
        <v>40000000</v>
      </c>
      <c r="AP40" s="87">
        <f t="shared" si="0"/>
        <v>1</v>
      </c>
      <c r="AQ40" s="105">
        <f t="shared" si="1"/>
        <v>0.25</v>
      </c>
      <c r="AR40" s="3">
        <f t="shared" si="5"/>
        <v>12333333</v>
      </c>
      <c r="AS40" s="92">
        <f t="shared" si="6"/>
        <v>0.10979228222490292</v>
      </c>
      <c r="AT40" s="154"/>
      <c r="AU40" s="155"/>
    </row>
    <row r="41" spans="1:47" ht="98.1" customHeight="1" thickBot="1" x14ac:dyDescent="0.3">
      <c r="A41" s="4" t="s">
        <v>35</v>
      </c>
      <c r="B41" s="4" t="s">
        <v>35</v>
      </c>
      <c r="C41" s="4" t="s">
        <v>36</v>
      </c>
      <c r="D41" s="4" t="s">
        <v>37</v>
      </c>
      <c r="E41" s="4" t="s">
        <v>38</v>
      </c>
      <c r="F41" s="4" t="s">
        <v>35</v>
      </c>
      <c r="G41" s="4" t="s">
        <v>40</v>
      </c>
      <c r="H41" s="4" t="s">
        <v>89</v>
      </c>
      <c r="I41" s="4" t="s">
        <v>68</v>
      </c>
      <c r="J41" s="4" t="s">
        <v>35</v>
      </c>
      <c r="K41" s="4" t="s">
        <v>43</v>
      </c>
      <c r="L41" s="4" t="s">
        <v>44</v>
      </c>
      <c r="M41" s="14" t="s">
        <v>45</v>
      </c>
      <c r="N41" s="4" t="s">
        <v>46</v>
      </c>
      <c r="O41" s="4" t="s">
        <v>226</v>
      </c>
      <c r="P41" s="4" t="s">
        <v>301</v>
      </c>
      <c r="Q41" s="4" t="s">
        <v>294</v>
      </c>
      <c r="R41" s="73" t="s">
        <v>302</v>
      </c>
      <c r="S41" s="4" t="s">
        <v>303</v>
      </c>
      <c r="T41" s="4" t="s">
        <v>304</v>
      </c>
      <c r="U41" s="4" t="s">
        <v>53</v>
      </c>
      <c r="V41" s="18">
        <v>4</v>
      </c>
      <c r="W41" s="46">
        <v>123719267</v>
      </c>
      <c r="X41" s="64">
        <v>1</v>
      </c>
      <c r="Y41" s="65">
        <v>1</v>
      </c>
      <c r="Z41" s="80">
        <f t="shared" si="7"/>
        <v>1</v>
      </c>
      <c r="AA41" s="66">
        <v>13909267</v>
      </c>
      <c r="AB41" s="67">
        <v>14275300</v>
      </c>
      <c r="AC41" s="24">
        <v>1</v>
      </c>
      <c r="AD41" s="27" t="s">
        <v>305</v>
      </c>
      <c r="AE41" s="72" t="s">
        <v>368</v>
      </c>
      <c r="AF41" s="71" t="s">
        <v>369</v>
      </c>
      <c r="AG41" s="49">
        <v>1</v>
      </c>
      <c r="AH41" s="4" t="s">
        <v>305</v>
      </c>
      <c r="AI41" s="3">
        <v>32943000</v>
      </c>
      <c r="AJ41" s="4">
        <v>1</v>
      </c>
      <c r="AK41" s="4" t="s">
        <v>305</v>
      </c>
      <c r="AL41" s="3">
        <v>32943000</v>
      </c>
      <c r="AM41" s="4">
        <v>1</v>
      </c>
      <c r="AN41" s="4" t="s">
        <v>305</v>
      </c>
      <c r="AO41" s="3">
        <v>43924000</v>
      </c>
      <c r="AP41" s="87">
        <f t="shared" si="0"/>
        <v>1</v>
      </c>
      <c r="AQ41" s="105">
        <f t="shared" si="1"/>
        <v>0.25</v>
      </c>
      <c r="AR41" s="3">
        <f t="shared" si="5"/>
        <v>14275300</v>
      </c>
      <c r="AS41" s="92">
        <f t="shared" si="6"/>
        <v>0.11538461507373787</v>
      </c>
      <c r="AT41" s="154"/>
      <c r="AU41" s="155"/>
    </row>
    <row r="42" spans="1:47" ht="98.1" customHeight="1" x14ac:dyDescent="0.25">
      <c r="Z42" s="103"/>
      <c r="AA42" s="7"/>
      <c r="AB42" s="7"/>
      <c r="AC42" s="102"/>
      <c r="AQ42" s="110"/>
      <c r="AR42" s="111"/>
      <c r="AS42" s="110"/>
    </row>
    <row r="43" spans="1:47" ht="98.1" customHeight="1" x14ac:dyDescent="0.25">
      <c r="AB43" s="102"/>
    </row>
  </sheetData>
  <mergeCells count="80">
    <mergeCell ref="AT8:AT9"/>
    <mergeCell ref="AT7:AU7"/>
    <mergeCell ref="AU8:AU9"/>
    <mergeCell ref="AT13:AT17"/>
    <mergeCell ref="AU13:AU17"/>
    <mergeCell ref="AT29:AT41"/>
    <mergeCell ref="AU29:AU41"/>
    <mergeCell ref="AU25:AU28"/>
    <mergeCell ref="AT18:AT21"/>
    <mergeCell ref="AU18:AU21"/>
    <mergeCell ref="AT22:AT24"/>
    <mergeCell ref="AU22:AU24"/>
    <mergeCell ref="AT25:AT28"/>
    <mergeCell ref="AP5:AS5"/>
    <mergeCell ref="AP6:AQ6"/>
    <mergeCell ref="AR6:AS6"/>
    <mergeCell ref="X5:AF5"/>
    <mergeCell ref="AB6:AB7"/>
    <mergeCell ref="AE6:AE7"/>
    <mergeCell ref="AF6:AF7"/>
    <mergeCell ref="AC6:AC7"/>
    <mergeCell ref="AD6:AD7"/>
    <mergeCell ref="Y6:Y7"/>
    <mergeCell ref="Z6:Z7"/>
    <mergeCell ref="AA6:AA7"/>
    <mergeCell ref="X6:X7"/>
    <mergeCell ref="AM6:AM7"/>
    <mergeCell ref="AN6:AN7"/>
    <mergeCell ref="AO6:AO7"/>
    <mergeCell ref="AM5:AO5"/>
    <mergeCell ref="A6:A7"/>
    <mergeCell ref="B6:B7"/>
    <mergeCell ref="C6:C7"/>
    <mergeCell ref="D6:D7"/>
    <mergeCell ref="E6:E7"/>
    <mergeCell ref="F6:F7"/>
    <mergeCell ref="G6:G7"/>
    <mergeCell ref="H6:H7"/>
    <mergeCell ref="A5:J5"/>
    <mergeCell ref="K5:N5"/>
    <mergeCell ref="O5:P5"/>
    <mergeCell ref="AG5:AI5"/>
    <mergeCell ref="I6:I7"/>
    <mergeCell ref="N6:N7"/>
    <mergeCell ref="O6:O7"/>
    <mergeCell ref="P6:P7"/>
    <mergeCell ref="AJ6:AJ7"/>
    <mergeCell ref="A38:A39"/>
    <mergeCell ref="B38:B39"/>
    <mergeCell ref="C38:C39"/>
    <mergeCell ref="D38:D39"/>
    <mergeCell ref="E38:E39"/>
    <mergeCell ref="J6:J7"/>
    <mergeCell ref="K6:K7"/>
    <mergeCell ref="L6:L7"/>
    <mergeCell ref="M6:M7"/>
    <mergeCell ref="R31:R32"/>
    <mergeCell ref="Q6:U6"/>
    <mergeCell ref="F38:F39"/>
    <mergeCell ref="G38:G39"/>
    <mergeCell ref="H38:H39"/>
    <mergeCell ref="I38:I39"/>
    <mergeCell ref="J38:J39"/>
    <mergeCell ref="R38:R39"/>
    <mergeCell ref="Q5:W5"/>
    <mergeCell ref="AK6:AK7"/>
    <mergeCell ref="AL6:AL7"/>
    <mergeCell ref="T38:T39"/>
    <mergeCell ref="Q31:Q32"/>
    <mergeCell ref="Q38:Q39"/>
    <mergeCell ref="S38:S39"/>
    <mergeCell ref="AG6:AG7"/>
    <mergeCell ref="AH6:AH7"/>
    <mergeCell ref="AI6:AI7"/>
    <mergeCell ref="AJ5:AL5"/>
    <mergeCell ref="E1:AS1"/>
    <mergeCell ref="E2:AS2"/>
    <mergeCell ref="E3:AS3"/>
    <mergeCell ref="A1:D3"/>
    <mergeCell ref="A4:AS4"/>
  </mergeCells>
  <dataValidations count="6">
    <dataValidation allowBlank="1" showInputMessage="1" showErrorMessage="1" prompt="Seleccione la Política del Modelo Integrado de Planeación y Gestión al cual corresponde el indicador o actividad. En caso que no corresponda seleccionar No Aplica (N/A)." sqref="I6" xr:uid="{00000000-0002-0000-0000-000000000000}"/>
    <dataValidation allowBlank="1" showInputMessage="1" showErrorMessage="1" promptTitle="Descripción de la meta" prompt="Realice una breve descripción del entregable  con el cual se evidencia el avance o cumplimiento de la meta programada en el trimestre." sqref="AH14 AK14 AN14 AJ22:AJ23 AG22:AG23 AM22:AM23 AC22 X22:AA22" xr:uid="{00000000-0002-0000-0000-000001000000}"/>
    <dataValidation allowBlank="1" showInputMessage="1" showErrorMessage="1" promptTitle="Programación Meta" prompt="Ingrese la meta física a ejecutar (valor) durante el trimestre, para cumplir la meta anual." sqref="AG14 AJ14 AM14" xr:uid="{00000000-0002-0000-0000-000002000000}"/>
    <dataValidation allowBlank="1" showInputMessage="1" showErrorMessage="1" promptTitle="Nombre del indicador " prompt="Coloque el nombre del indicador con el cual va a medir la actividad." sqref="S15:S17 S19 S24 AG24 AJ24 AM24 X24:AC24" xr:uid="{00000000-0002-0000-0000-000003000000}"/>
    <dataValidation allowBlank="1" showInputMessage="1" showErrorMessage="1" promptTitle="Fórmula indicador" prompt="Escriba la fórmula de cálculo con la cual va a medir el indicador" sqref="T15:T17 T19 T22:T24" xr:uid="{00000000-0002-0000-0000-000004000000}"/>
    <dataValidation allowBlank="1" showInputMessage="1" showErrorMessage="1" promptTitle="Unidad de medida" prompt="Escriba la unidad de medida en la cual se va a presentar el resultado del indicador. (porcentaje, número, pesos, etc)" sqref="U15:U17" xr:uid="{00000000-0002-0000-0000-000005000000}"/>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Seguimiento_primer_trimestre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dc:creator>
  <cp:lastModifiedBy>Vivian Lorena Galindo Piracoca</cp:lastModifiedBy>
  <dcterms:created xsi:type="dcterms:W3CDTF">2024-01-30T19:02:41Z</dcterms:created>
  <dcterms:modified xsi:type="dcterms:W3CDTF">2024-05-28T14:05:48Z</dcterms:modified>
</cp:coreProperties>
</file>