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57320\Documents\UAPA\RIESGOS\2025\Mapas\"/>
    </mc:Choice>
  </mc:AlternateContent>
  <xr:revisionPtr revIDLastSave="0" documentId="8_{4188E4EB-5FCD-4ADE-9992-2D190035D7A1}" xr6:coauthVersionLast="47" xr6:coauthVersionMax="47" xr10:uidLastSave="{00000000-0000-0000-0000-000000000000}"/>
  <bookViews>
    <workbookView xWindow="-110" yWindow="-110" windowWidth="19420" windowHeight="10300" xr2:uid="{4F39BF90-719C-4924-AA3E-4304ABCD3DF7}"/>
  </bookViews>
  <sheets>
    <sheet name="Mapa de Riesgos" sheetId="1" r:id="rId1"/>
    <sheet name="Mapa de Calor Riesgo Inherente" sheetId="5" r:id="rId2"/>
    <sheet name="Mapa de Calor Riesgo Residual" sheetId="6" r:id="rId3"/>
    <sheet name="Hoja2" sheetId="4" state="hidden" r:id="rId4"/>
  </sheets>
  <externalReferences>
    <externalReference r:id="rId5"/>
    <externalReference r:id="rId6"/>
    <externalReference r:id="rId7"/>
    <externalReference r:id="rId8"/>
    <externalReference r:id="rId9"/>
  </externalReferences>
  <definedNames>
    <definedName name="_xlnm._FilterDatabase" localSheetId="0" hidden="1">'Mapa de Riesgos'!$12:$69</definedName>
    <definedName name="Afectación_Económica" localSheetId="3">'[1]Valoración de Riesgos'!$Z$8:$Z$13</definedName>
    <definedName name="Afectación_Económica">'[2]Valoración de Riesgos'!$Z$8:$Z$13</definedName>
    <definedName name="Categoría_corrupción">[3]Datos!$D$2:$D$8</definedName>
    <definedName name="Categoría_estratégica">[3]Datos!$E$2:$E$8</definedName>
    <definedName name="Categoría_fiscal">[3]Datos!$H$2:$H$8</definedName>
    <definedName name="Categoría_gestión_procesos">[3]Datos!$F$2:$F$8</definedName>
    <definedName name="Categoría_seguridad_información">[3]Datos!$G$2:$G$8</definedName>
    <definedName name="Clase_riesgo">[3]Datos!$J$2:$J$7</definedName>
    <definedName name="Definicion_tratamiento" localSheetId="3">'[1]11 FORMULAS'!#REF!</definedName>
    <definedName name="Definicion_tratamiento">'[2]11 FORMULAS'!#REF!</definedName>
    <definedName name="Ejecución_administración_de_procesos" localSheetId="0">[2]!Tabla2[Ejecución_administración_de_procesos]</definedName>
    <definedName name="Ejecución_administración_de_procesos">[2]!Tabla2[Ejecución_administración_de_procesos]</definedName>
    <definedName name="Fiscal_A" localSheetId="3">'[1]11 FORMULAS'!#REF!</definedName>
    <definedName name="Fiscal_A">'[2]11 FORMULAS'!#REF!</definedName>
    <definedName name="Fiscal_B" localSheetId="3">'[1]11 FORMULAS'!#REF!</definedName>
    <definedName name="Fiscal_B">'[2]11 FORMULAS'!#REF!</definedName>
    <definedName name="Gestiòn" localSheetId="3">'[1]11 FORMULAS'!#REF!</definedName>
    <definedName name="Gestiòn">'[2]11 FORMULAS'!#REF!</definedName>
    <definedName name="Gestión_A" localSheetId="3">'[1]11 FORMULAS'!#REF!</definedName>
    <definedName name="Gestión_A">'[2]11 FORMULAS'!#REF!</definedName>
    <definedName name="Gestión_B" localSheetId="3">'[1]11 FORMULAS'!#REF!</definedName>
    <definedName name="Gestión_B">'[2]11 FORMULAS'!#REF!</definedName>
    <definedName name="IMPACTO_PROCESOS" localSheetId="0">'[4]LISTAS FORMULAS'!$C$3:$C$7</definedName>
    <definedName name="IntegridadPública_Corrupción" localSheetId="3">'[1]11 FORMULAS'!#REF!</definedName>
    <definedName name="IntegridadPública_Corrupción">'[2]11 FORMULAS'!#REF!</definedName>
    <definedName name="IntegridadPública_LA_FT_FP" localSheetId="3">'[1]11 FORMULAS'!#REF!</definedName>
    <definedName name="IntegridadPública_LA_FT_FP">'[2]11 FORMULAS'!#REF!</definedName>
    <definedName name="opciones" localSheetId="0">'[4]LISTAS FORMULAS'!$F$3:$F$4</definedName>
    <definedName name="opciones2" localSheetId="0">'[4]LISTAS FORMULAS'!$G$3:$G$5</definedName>
    <definedName name="Plan_accion" localSheetId="3">'[1]11 FORMULAS'!#REF!</definedName>
    <definedName name="Plan_accion">'[2]11 FORMULAS'!#REF!</definedName>
    <definedName name="Plan_acción" localSheetId="3">'[1]11 FORMULAS'!#REF!</definedName>
    <definedName name="Plan_acción">'[2]11 FORMULAS'!#REF!</definedName>
    <definedName name="Plan_de_acción" localSheetId="3">'[1]11 FORMULAS'!#REF!</definedName>
    <definedName name="Plan_de_acción">'[2]11 FORMULAS'!#REF!</definedName>
    <definedName name="Posibilidad__de_efecto_dañoso_sobre_el_interes_patrimonial" localSheetId="3">'[1]11 FORMULAS'!#REF!</definedName>
    <definedName name="Posibilidad__de_efecto_dañoso_sobre_el_interes_patrimonial">'[2]11 FORMULAS'!#REF!</definedName>
    <definedName name="Posibilidad_de_pérdida_Económica" localSheetId="3">'[1]11 FORMULAS'!#REF!</definedName>
    <definedName name="Posibilidad_de_pérdida_Económica">'[2]11 FORMULAS'!#REF!</definedName>
    <definedName name="Quince_Cero" localSheetId="0">'[4]LISTAS FORMULAS'!$F$14:$F$15</definedName>
    <definedName name="Rango_Calificacion_Ejecucion" localSheetId="0">'[4]LISTAS FORMULAS'!$H$3:$H$5</definedName>
    <definedName name="Reducir_mitigar_Transferir_Evitar" localSheetId="0">'Mapa de Riesgos'!#REF!</definedName>
    <definedName name="Reducir_mitigar_Transferir_Evitar">'[5]Mapa de Riesgos'!#REF!</definedName>
    <definedName name="Reputacional" localSheetId="3">'[1]Valoración de Riesgos'!$AA$8:$AA$13</definedName>
    <definedName name="Reputacional">'[2]Valoración de Riesgos'!$AA$8:$AA$13</definedName>
    <definedName name="Requiere_Plan_de_Acción" localSheetId="0">'Mapa de Riesgos'!#REF!</definedName>
    <definedName name="Requiere_Plan_de_Acción">'[5]Mapa de Riesgos'!#REF!</definedName>
    <definedName name="Seg.Información" localSheetId="3">'[1]11 FORMULAS'!#REF!</definedName>
    <definedName name="Seg.Información">'[2]11 FORMULAS'!#REF!</definedName>
    <definedName name="TIPO" localSheetId="0">'[4]CONTEXTO E IDENTIFICACIÓN'!$E$29:$E$32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1" l="1"/>
  <c r="U29" i="1"/>
  <c r="U30" i="1"/>
  <c r="U31" i="1"/>
  <c r="W28" i="1" l="1"/>
  <c r="V69" i="1"/>
  <c r="V68" i="1"/>
  <c r="V67" i="1"/>
  <c r="V66" i="1"/>
  <c r="V65" i="1"/>
  <c r="V64" i="1"/>
  <c r="V63" i="1"/>
  <c r="V62" i="1"/>
  <c r="V61" i="1"/>
  <c r="V60" i="1"/>
  <c r="V59" i="1"/>
  <c r="V58" i="1"/>
  <c r="V57" i="1"/>
  <c r="V56" i="1"/>
  <c r="V55" i="1"/>
  <c r="V54" i="1"/>
  <c r="V53" i="1"/>
  <c r="V52" i="1"/>
  <c r="V51" i="1"/>
  <c r="V50" i="1"/>
  <c r="V49" i="1"/>
  <c r="V48" i="1"/>
  <c r="V47" i="1"/>
  <c r="V46" i="1"/>
  <c r="V45" i="1"/>
  <c r="V44" i="1"/>
  <c r="V43" i="1"/>
  <c r="V42" i="1"/>
  <c r="V41" i="1"/>
  <c r="V40" i="1"/>
  <c r="V39" i="1"/>
  <c r="V38" i="1"/>
  <c r="V36" i="1"/>
  <c r="V35" i="1"/>
  <c r="V34" i="1"/>
  <c r="V33" i="1"/>
  <c r="V32" i="1"/>
  <c r="V31" i="1"/>
  <c r="V30" i="1"/>
  <c r="V29" i="1"/>
  <c r="V28" i="1"/>
  <c r="V27" i="1"/>
  <c r="V26" i="1"/>
  <c r="V25" i="1"/>
  <c r="V24" i="1"/>
  <c r="V23" i="1"/>
  <c r="V22" i="1"/>
  <c r="V21" i="1"/>
  <c r="V20" i="1"/>
  <c r="V19" i="1"/>
  <c r="V18" i="1"/>
  <c r="V17" i="1"/>
  <c r="V16" i="1"/>
  <c r="V15" i="1"/>
  <c r="V14"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6" i="1"/>
  <c r="U35" i="1"/>
  <c r="U34" i="1"/>
  <c r="U33" i="1"/>
  <c r="U32" i="1"/>
  <c r="U27" i="1"/>
  <c r="U26" i="1"/>
  <c r="U25" i="1"/>
  <c r="U24" i="1"/>
  <c r="U23" i="1"/>
  <c r="U22" i="1"/>
  <c r="U21" i="1"/>
  <c r="U20" i="1"/>
  <c r="U19" i="1"/>
  <c r="U18" i="1"/>
  <c r="U17" i="1"/>
  <c r="U16" i="1"/>
  <c r="U15" i="1"/>
  <c r="U14" i="1"/>
  <c r="U13" i="1"/>
  <c r="D54" i="6"/>
  <c r="C54" i="6"/>
  <c r="B54" i="6"/>
  <c r="B25" i="6"/>
  <c r="C25" i="6"/>
  <c r="D25" i="6"/>
  <c r="B26" i="6"/>
  <c r="C26" i="6"/>
  <c r="D26" i="6"/>
  <c r="B27" i="6"/>
  <c r="C27" i="6"/>
  <c r="D27" i="6"/>
  <c r="B28" i="6"/>
  <c r="C28" i="6"/>
  <c r="D28" i="6"/>
  <c r="B29" i="6"/>
  <c r="C29" i="6"/>
  <c r="D29" i="6"/>
  <c r="B30" i="6"/>
  <c r="C30" i="6"/>
  <c r="D30" i="6"/>
  <c r="B31" i="6"/>
  <c r="C31" i="6"/>
  <c r="D31" i="6"/>
  <c r="B32" i="6"/>
  <c r="C32" i="6"/>
  <c r="D32" i="6"/>
  <c r="B33" i="6"/>
  <c r="C33" i="6"/>
  <c r="D33" i="6"/>
  <c r="B34" i="6"/>
  <c r="C34" i="6"/>
  <c r="D34" i="6"/>
  <c r="B35" i="6"/>
  <c r="C35" i="6"/>
  <c r="D35" i="6"/>
  <c r="B36" i="6"/>
  <c r="C36" i="6"/>
  <c r="D36" i="6"/>
  <c r="B37" i="6"/>
  <c r="C37" i="6"/>
  <c r="D37" i="6"/>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B49" i="6"/>
  <c r="C49" i="6"/>
  <c r="D49" i="6"/>
  <c r="B50" i="6"/>
  <c r="C50" i="6"/>
  <c r="D50" i="6"/>
  <c r="B51" i="6"/>
  <c r="C51" i="6"/>
  <c r="D51" i="6"/>
  <c r="B52" i="6"/>
  <c r="C52" i="6"/>
  <c r="D52" i="6"/>
  <c r="B53" i="6"/>
  <c r="C53" i="6"/>
  <c r="D53" i="6"/>
  <c r="D24" i="6"/>
  <c r="C24" i="6"/>
  <c r="B24" i="6"/>
  <c r="B20" i="6"/>
  <c r="C20" i="6"/>
  <c r="D20" i="6"/>
  <c r="B21" i="6"/>
  <c r="C21" i="6"/>
  <c r="D21" i="6"/>
  <c r="B22" i="6"/>
  <c r="C22" i="6"/>
  <c r="D22" i="6"/>
  <c r="B23" i="6"/>
  <c r="C23" i="6"/>
  <c r="D23" i="6"/>
  <c r="D19" i="6"/>
  <c r="C19" i="6"/>
  <c r="B19" i="6"/>
  <c r="B17" i="6"/>
  <c r="C17" i="6"/>
  <c r="D17" i="6"/>
  <c r="B18" i="6"/>
  <c r="C18" i="6"/>
  <c r="D18" i="6"/>
  <c r="D16" i="6"/>
  <c r="C16" i="6"/>
  <c r="B16" i="6"/>
  <c r="B15" i="6"/>
  <c r="C15" i="6"/>
  <c r="D15" i="6"/>
  <c r="D14" i="6"/>
  <c r="C14" i="6"/>
  <c r="B14" i="6"/>
  <c r="D13" i="6"/>
  <c r="C13" i="6"/>
  <c r="B13" i="6"/>
  <c r="B11" i="6"/>
  <c r="C11" i="6"/>
  <c r="D11" i="6"/>
  <c r="B12" i="6"/>
  <c r="C12" i="6"/>
  <c r="D12" i="6"/>
  <c r="D10" i="6"/>
  <c r="C10" i="6"/>
  <c r="B10" i="6"/>
  <c r="B9" i="6"/>
  <c r="C9" i="6"/>
  <c r="D9" i="6"/>
  <c r="D8" i="6"/>
  <c r="C8" i="6"/>
  <c r="B8" i="6"/>
  <c r="D54" i="5"/>
  <c r="C54" i="5"/>
  <c r="B54" i="5"/>
  <c r="B25" i="5"/>
  <c r="C25" i="5"/>
  <c r="D25" i="5"/>
  <c r="B26" i="5"/>
  <c r="C26" i="5"/>
  <c r="D26" i="5"/>
  <c r="B27" i="5"/>
  <c r="C27" i="5"/>
  <c r="D27" i="5"/>
  <c r="B28" i="5"/>
  <c r="C28" i="5"/>
  <c r="D28" i="5"/>
  <c r="B29" i="5"/>
  <c r="C29" i="5"/>
  <c r="D29" i="5"/>
  <c r="B30" i="5"/>
  <c r="C30" i="5"/>
  <c r="D30" i="5"/>
  <c r="B31" i="5"/>
  <c r="C31" i="5"/>
  <c r="D31" i="5"/>
  <c r="B32" i="5"/>
  <c r="C32" i="5"/>
  <c r="D32" i="5"/>
  <c r="B33" i="5"/>
  <c r="C33" i="5"/>
  <c r="D33" i="5"/>
  <c r="B34" i="5"/>
  <c r="C34" i="5"/>
  <c r="D34" i="5"/>
  <c r="B35" i="5"/>
  <c r="C35" i="5"/>
  <c r="D35" i="5"/>
  <c r="B36" i="5"/>
  <c r="C36" i="5"/>
  <c r="D36" i="5"/>
  <c r="B37" i="5"/>
  <c r="C37" i="5"/>
  <c r="D37" i="5"/>
  <c r="B38" i="5"/>
  <c r="C38" i="5"/>
  <c r="D38" i="5"/>
  <c r="B39" i="5"/>
  <c r="C39" i="5"/>
  <c r="D39" i="5"/>
  <c r="B40" i="5"/>
  <c r="C40" i="5"/>
  <c r="D40" i="5"/>
  <c r="B41" i="5"/>
  <c r="C41" i="5"/>
  <c r="D41" i="5"/>
  <c r="B42" i="5"/>
  <c r="C42" i="5"/>
  <c r="D42" i="5"/>
  <c r="B43" i="5"/>
  <c r="C43" i="5"/>
  <c r="D43" i="5"/>
  <c r="B44" i="5"/>
  <c r="C44" i="5"/>
  <c r="D44" i="5"/>
  <c r="B45" i="5"/>
  <c r="C45" i="5"/>
  <c r="D45" i="5"/>
  <c r="B46" i="5"/>
  <c r="C46" i="5"/>
  <c r="D46" i="5"/>
  <c r="B47" i="5"/>
  <c r="C47" i="5"/>
  <c r="D47" i="5"/>
  <c r="B48" i="5"/>
  <c r="C48" i="5"/>
  <c r="D48" i="5"/>
  <c r="B49" i="5"/>
  <c r="C49" i="5"/>
  <c r="D49" i="5"/>
  <c r="B50" i="5"/>
  <c r="C50" i="5"/>
  <c r="D50" i="5"/>
  <c r="B51" i="5"/>
  <c r="C51" i="5"/>
  <c r="D51" i="5"/>
  <c r="B52" i="5"/>
  <c r="C52" i="5"/>
  <c r="D52" i="5"/>
  <c r="B53" i="5"/>
  <c r="C53" i="5"/>
  <c r="D53" i="5"/>
  <c r="D24" i="5"/>
  <c r="C24" i="5"/>
  <c r="B24" i="5"/>
  <c r="B20" i="5"/>
  <c r="C20" i="5"/>
  <c r="D20" i="5"/>
  <c r="B21" i="5"/>
  <c r="C21" i="5"/>
  <c r="D21" i="5"/>
  <c r="B22" i="5"/>
  <c r="C22" i="5"/>
  <c r="D22" i="5"/>
  <c r="B23" i="5"/>
  <c r="C23" i="5"/>
  <c r="D23" i="5"/>
  <c r="D19" i="5"/>
  <c r="C19" i="5"/>
  <c r="B19" i="5"/>
  <c r="B17" i="5"/>
  <c r="C17" i="5"/>
  <c r="D17" i="5"/>
  <c r="B18" i="5"/>
  <c r="C18" i="5"/>
  <c r="D18" i="5"/>
  <c r="D16" i="5"/>
  <c r="C16" i="5"/>
  <c r="B16" i="5"/>
  <c r="B15" i="5"/>
  <c r="C15" i="5"/>
  <c r="D15" i="5"/>
  <c r="D14" i="5"/>
  <c r="C14" i="5"/>
  <c r="B14" i="5"/>
  <c r="D13" i="5"/>
  <c r="C13" i="5"/>
  <c r="B13" i="5"/>
  <c r="B11" i="5"/>
  <c r="C11" i="5"/>
  <c r="D11" i="5"/>
  <c r="B12" i="5"/>
  <c r="C12" i="5"/>
  <c r="D12" i="5"/>
  <c r="D10" i="5"/>
  <c r="C10" i="5"/>
  <c r="B10" i="5"/>
  <c r="B9" i="5"/>
  <c r="C9" i="5"/>
  <c r="C8" i="5"/>
  <c r="B8" i="5"/>
  <c r="D9" i="5"/>
  <c r="D8" i="5"/>
  <c r="X28" i="1" l="1"/>
  <c r="AE69" i="1"/>
  <c r="AE67" i="1"/>
  <c r="AE66" i="1"/>
  <c r="AE65" i="1"/>
  <c r="AE64" i="1"/>
  <c r="AE63" i="1"/>
  <c r="AE62" i="1"/>
  <c r="AE61" i="1"/>
  <c r="AE60" i="1"/>
  <c r="AE59" i="1"/>
  <c r="AE58" i="1"/>
  <c r="AE57" i="1"/>
  <c r="AE56" i="1"/>
  <c r="AE55" i="1"/>
  <c r="AE54" i="1"/>
  <c r="AE53" i="1"/>
  <c r="AE52" i="1"/>
  <c r="AE51" i="1"/>
  <c r="AE50" i="1"/>
  <c r="AE49" i="1"/>
  <c r="AE48" i="1"/>
  <c r="AE47" i="1"/>
  <c r="AE46" i="1"/>
  <c r="AE45" i="1"/>
  <c r="AE44" i="1"/>
  <c r="AE43" i="1"/>
  <c r="AE42" i="1"/>
  <c r="AE41" i="1"/>
  <c r="AE40" i="1"/>
  <c r="AE39" i="1"/>
  <c r="AE38" i="1"/>
  <c r="AE36" i="1"/>
  <c r="AE35" i="1"/>
  <c r="AE34" i="1"/>
  <c r="AE33" i="1"/>
  <c r="AE32" i="1"/>
  <c r="AE28" i="1"/>
  <c r="AE27" i="1"/>
  <c r="AE26" i="1"/>
  <c r="AE23" i="1"/>
  <c r="AE22" i="1"/>
  <c r="AE20" i="1"/>
  <c r="AE18" i="1"/>
  <c r="AE17" i="1"/>
  <c r="AE16" i="1"/>
  <c r="AE14" i="1"/>
  <c r="AE13" i="1"/>
  <c r="X16" i="1"/>
  <c r="Z16" i="1" s="1"/>
  <c r="F10" i="6" s="1"/>
  <c r="X17" i="1"/>
  <c r="Z17" i="1" s="1"/>
  <c r="F11" i="6" s="1"/>
  <c r="X20" i="1"/>
  <c r="Z20" i="1" s="1"/>
  <c r="F13" i="6" s="1"/>
  <c r="X26" i="1"/>
  <c r="Z26" i="1" s="1"/>
  <c r="F16" i="6" s="1"/>
  <c r="X27" i="1"/>
  <c r="Z27" i="1" s="1"/>
  <c r="F17" i="6" s="1"/>
  <c r="X32" i="1"/>
  <c r="Z32" i="1" s="1"/>
  <c r="F19" i="6" s="1"/>
  <c r="X33" i="1"/>
  <c r="Z33" i="1" s="1"/>
  <c r="F20" i="6" s="1"/>
  <c r="X34" i="1"/>
  <c r="Z34" i="1" s="1"/>
  <c r="F21" i="6" s="1"/>
  <c r="X35" i="1"/>
  <c r="Z35" i="1" s="1"/>
  <c r="F22" i="6" s="1"/>
  <c r="X38" i="1"/>
  <c r="Z38" i="1" s="1"/>
  <c r="F24" i="6" s="1"/>
  <c r="X39" i="1"/>
  <c r="Z39" i="1" s="1"/>
  <c r="F25" i="6" s="1"/>
  <c r="X40" i="1"/>
  <c r="Z40" i="1" s="1"/>
  <c r="F26" i="6" s="1"/>
  <c r="X41" i="1"/>
  <c r="Z41" i="1" s="1"/>
  <c r="F27" i="6" s="1"/>
  <c r="X42" i="1"/>
  <c r="Z42" i="1" s="1"/>
  <c r="F28" i="6" s="1"/>
  <c r="X43" i="1"/>
  <c r="Z43" i="1" s="1"/>
  <c r="F29" i="6" s="1"/>
  <c r="X44" i="1"/>
  <c r="Z44" i="1" s="1"/>
  <c r="F30" i="6" s="1"/>
  <c r="X45" i="1"/>
  <c r="Z45" i="1" s="1"/>
  <c r="F31" i="6" s="1"/>
  <c r="X46" i="1"/>
  <c r="Z46" i="1" s="1"/>
  <c r="F32" i="6" s="1"/>
  <c r="X47" i="1"/>
  <c r="Z47" i="1" s="1"/>
  <c r="F33" i="6" s="1"/>
  <c r="X48" i="1"/>
  <c r="Z48" i="1" s="1"/>
  <c r="F34" i="6" s="1"/>
  <c r="X49" i="1"/>
  <c r="Z49" i="1" s="1"/>
  <c r="F35" i="6" s="1"/>
  <c r="X50" i="1"/>
  <c r="Z50" i="1" s="1"/>
  <c r="F36" i="6" s="1"/>
  <c r="X51" i="1"/>
  <c r="Z51" i="1" s="1"/>
  <c r="F37" i="6" s="1"/>
  <c r="X52" i="1"/>
  <c r="Z52" i="1" s="1"/>
  <c r="F38" i="6" s="1"/>
  <c r="X53" i="1"/>
  <c r="Z53" i="1" s="1"/>
  <c r="F39" i="6" s="1"/>
  <c r="X54" i="1"/>
  <c r="Z54" i="1" s="1"/>
  <c r="F40" i="6" s="1"/>
  <c r="X55" i="1"/>
  <c r="Z55" i="1" s="1"/>
  <c r="F41" i="6" s="1"/>
  <c r="X56" i="1"/>
  <c r="Z56" i="1" s="1"/>
  <c r="F42" i="6" s="1"/>
  <c r="X57" i="1"/>
  <c r="Z57" i="1" s="1"/>
  <c r="F43" i="6" s="1"/>
  <c r="X58" i="1"/>
  <c r="Z58" i="1" s="1"/>
  <c r="F44" i="6" s="1"/>
  <c r="X59" i="1"/>
  <c r="Z59" i="1" s="1"/>
  <c r="F45" i="6" s="1"/>
  <c r="X60" i="1"/>
  <c r="Z60" i="1" s="1"/>
  <c r="F46" i="6" s="1"/>
  <c r="X61" i="1"/>
  <c r="Z61" i="1" s="1"/>
  <c r="F47" i="6" s="1"/>
  <c r="X62" i="1"/>
  <c r="Z62" i="1" s="1"/>
  <c r="F48" i="6" s="1"/>
  <c r="X63" i="1"/>
  <c r="Z63" i="1" s="1"/>
  <c r="F49" i="6" s="1"/>
  <c r="X64" i="1"/>
  <c r="Z64" i="1" s="1"/>
  <c r="F50" i="6" s="1"/>
  <c r="X65" i="1"/>
  <c r="Z65" i="1" s="1"/>
  <c r="F51" i="6" s="1"/>
  <c r="X66" i="1"/>
  <c r="Z66" i="1" s="1"/>
  <c r="F52" i="6" s="1"/>
  <c r="X69" i="1"/>
  <c r="Z69" i="1" s="1"/>
  <c r="F54" i="6" s="1"/>
  <c r="V13" i="1"/>
  <c r="X13" i="1" s="1"/>
  <c r="Z13" i="1" s="1"/>
  <c r="F8" i="6" s="1"/>
  <c r="W13" i="1"/>
  <c r="Y13" i="1" s="1"/>
  <c r="E8" i="6" s="1"/>
  <c r="W16" i="1"/>
  <c r="Y16" i="1" s="1"/>
  <c r="E10" i="6" s="1"/>
  <c r="W17" i="1"/>
  <c r="Y17" i="1" s="1"/>
  <c r="E11" i="6" s="1"/>
  <c r="W20" i="1"/>
  <c r="Y20" i="1" s="1"/>
  <c r="E13" i="6" s="1"/>
  <c r="W26" i="1"/>
  <c r="Y26" i="1" s="1"/>
  <c r="E16" i="6" s="1"/>
  <c r="W27" i="1"/>
  <c r="Y27" i="1" s="1"/>
  <c r="E17" i="6" s="1"/>
  <c r="W32" i="1"/>
  <c r="Y32" i="1" s="1"/>
  <c r="E19" i="6" s="1"/>
  <c r="W33" i="1"/>
  <c r="Y33" i="1" s="1"/>
  <c r="E20" i="6" s="1"/>
  <c r="W34" i="1"/>
  <c r="Y34" i="1" s="1"/>
  <c r="E21" i="6" s="1"/>
  <c r="W35" i="1"/>
  <c r="Y35" i="1" s="1"/>
  <c r="E22" i="6" s="1"/>
  <c r="W38" i="1"/>
  <c r="Y38" i="1" s="1"/>
  <c r="E24" i="6" s="1"/>
  <c r="W39" i="1"/>
  <c r="Y39" i="1" s="1"/>
  <c r="E25" i="6" s="1"/>
  <c r="W40" i="1"/>
  <c r="Y40" i="1" s="1"/>
  <c r="E26" i="6" s="1"/>
  <c r="W41" i="1"/>
  <c r="Y41" i="1" s="1"/>
  <c r="E27" i="6" s="1"/>
  <c r="W42" i="1"/>
  <c r="Y42" i="1" s="1"/>
  <c r="E28" i="6" s="1"/>
  <c r="W43" i="1"/>
  <c r="Y43" i="1" s="1"/>
  <c r="E29" i="6" s="1"/>
  <c r="W44" i="1"/>
  <c r="Y44" i="1" s="1"/>
  <c r="E30" i="6" s="1"/>
  <c r="W45" i="1"/>
  <c r="Y45" i="1" s="1"/>
  <c r="E31" i="6" s="1"/>
  <c r="W46" i="1"/>
  <c r="Y46" i="1" s="1"/>
  <c r="E32" i="6" s="1"/>
  <c r="W47" i="1"/>
  <c r="Y47" i="1" s="1"/>
  <c r="E33" i="6" s="1"/>
  <c r="W48" i="1"/>
  <c r="Y48" i="1" s="1"/>
  <c r="E34" i="6" s="1"/>
  <c r="W49" i="1"/>
  <c r="Y49" i="1" s="1"/>
  <c r="E35" i="6" s="1"/>
  <c r="W50" i="1"/>
  <c r="Y50" i="1" s="1"/>
  <c r="E36" i="6" s="1"/>
  <c r="W51" i="1"/>
  <c r="Y51" i="1" s="1"/>
  <c r="E37" i="6" s="1"/>
  <c r="W52" i="1"/>
  <c r="Y52" i="1" s="1"/>
  <c r="E38" i="6" s="1"/>
  <c r="W53" i="1"/>
  <c r="Y53" i="1" s="1"/>
  <c r="E39" i="6" s="1"/>
  <c r="W54" i="1"/>
  <c r="Y54" i="1" s="1"/>
  <c r="E40" i="6" s="1"/>
  <c r="W55" i="1"/>
  <c r="Y55" i="1" s="1"/>
  <c r="E41" i="6" s="1"/>
  <c r="W56" i="1"/>
  <c r="Y56" i="1" s="1"/>
  <c r="E42" i="6" s="1"/>
  <c r="W57" i="1"/>
  <c r="Y57" i="1" s="1"/>
  <c r="E43" i="6" s="1"/>
  <c r="W58" i="1"/>
  <c r="Y58" i="1" s="1"/>
  <c r="E44" i="6" s="1"/>
  <c r="W59" i="1"/>
  <c r="Y59" i="1" s="1"/>
  <c r="E45" i="6" s="1"/>
  <c r="W60" i="1"/>
  <c r="Y60" i="1" s="1"/>
  <c r="E46" i="6" s="1"/>
  <c r="W61" i="1"/>
  <c r="Y61" i="1" s="1"/>
  <c r="E47" i="6" s="1"/>
  <c r="W62" i="1"/>
  <c r="Y62" i="1" s="1"/>
  <c r="E48" i="6" s="1"/>
  <c r="W63" i="1"/>
  <c r="Y63" i="1" s="1"/>
  <c r="E49" i="6" s="1"/>
  <c r="W64" i="1"/>
  <c r="Y64" i="1" s="1"/>
  <c r="E50" i="6" s="1"/>
  <c r="W65" i="1"/>
  <c r="Y65" i="1" s="1"/>
  <c r="E51" i="6" s="1"/>
  <c r="W66" i="1"/>
  <c r="Y66" i="1" s="1"/>
  <c r="E52" i="6" s="1"/>
  <c r="W67" i="1"/>
  <c r="Y67" i="1" s="1"/>
  <c r="E53" i="6" s="1"/>
  <c r="W69" i="1"/>
  <c r="Y69" i="1" s="1"/>
  <c r="E54" i="6" s="1"/>
  <c r="J52" i="1"/>
  <c r="E38" i="5" s="1"/>
  <c r="K14" i="1"/>
  <c r="F9" i="5" s="1"/>
  <c r="K16" i="1"/>
  <c r="F10" i="5" s="1"/>
  <c r="K17" i="1"/>
  <c r="F11" i="5" s="1"/>
  <c r="K18" i="1"/>
  <c r="F12" i="5" s="1"/>
  <c r="K20" i="1"/>
  <c r="F13" i="5" s="1"/>
  <c r="K23" i="1"/>
  <c r="F15" i="5" s="1"/>
  <c r="K26" i="1"/>
  <c r="F16" i="5" s="1"/>
  <c r="K27" i="1"/>
  <c r="F17" i="5" s="1"/>
  <c r="K28" i="1"/>
  <c r="F18" i="5" s="1"/>
  <c r="K32" i="1"/>
  <c r="F19" i="5" s="1"/>
  <c r="K33" i="1"/>
  <c r="F20" i="5" s="1"/>
  <c r="K34" i="1"/>
  <c r="F21" i="5" s="1"/>
  <c r="K35" i="1"/>
  <c r="F22" i="5" s="1"/>
  <c r="K36" i="1"/>
  <c r="F23" i="5" s="1"/>
  <c r="K38" i="1"/>
  <c r="F24" i="5" s="1"/>
  <c r="K39" i="1"/>
  <c r="F25" i="5" s="1"/>
  <c r="K40" i="1"/>
  <c r="F26" i="5" s="1"/>
  <c r="K41" i="1"/>
  <c r="F27" i="5" s="1"/>
  <c r="K42" i="1"/>
  <c r="F28" i="5" s="1"/>
  <c r="K43" i="1"/>
  <c r="F29" i="5" s="1"/>
  <c r="K44" i="1"/>
  <c r="F30" i="5" s="1"/>
  <c r="K45" i="1"/>
  <c r="F31" i="5" s="1"/>
  <c r="K46" i="1"/>
  <c r="F32" i="5" s="1"/>
  <c r="K47" i="1"/>
  <c r="F33" i="5" s="1"/>
  <c r="K48" i="1"/>
  <c r="F34" i="5" s="1"/>
  <c r="K49" i="1"/>
  <c r="F35" i="5" s="1"/>
  <c r="K50" i="1"/>
  <c r="F36" i="5" s="1"/>
  <c r="K51" i="1"/>
  <c r="F37" i="5" s="1"/>
  <c r="K52" i="1"/>
  <c r="F38" i="5" s="1"/>
  <c r="K53" i="1"/>
  <c r="F39" i="5" s="1"/>
  <c r="K54" i="1"/>
  <c r="F40" i="5" s="1"/>
  <c r="K55" i="1"/>
  <c r="F41" i="5" s="1"/>
  <c r="K56" i="1"/>
  <c r="F42" i="5" s="1"/>
  <c r="K57" i="1"/>
  <c r="F43" i="5" s="1"/>
  <c r="K58" i="1"/>
  <c r="F44" i="5" s="1"/>
  <c r="K59" i="1"/>
  <c r="F45" i="5" s="1"/>
  <c r="K60" i="1"/>
  <c r="F46" i="5" s="1"/>
  <c r="K61" i="1"/>
  <c r="F47" i="5" s="1"/>
  <c r="K62" i="1"/>
  <c r="F48" i="5" s="1"/>
  <c r="K63" i="1"/>
  <c r="F49" i="5" s="1"/>
  <c r="K64" i="1"/>
  <c r="F50" i="5" s="1"/>
  <c r="K65" i="1"/>
  <c r="F51" i="5" s="1"/>
  <c r="K66" i="1"/>
  <c r="F52" i="5" s="1"/>
  <c r="K67" i="1"/>
  <c r="F53" i="5" s="1"/>
  <c r="K69" i="1"/>
  <c r="F54" i="5" s="1"/>
  <c r="K13" i="1"/>
  <c r="F8" i="5" s="1"/>
  <c r="J14" i="1"/>
  <c r="E9" i="5" s="1"/>
  <c r="J16" i="1"/>
  <c r="E10" i="5" s="1"/>
  <c r="J17" i="1"/>
  <c r="E11" i="5" s="1"/>
  <c r="J18" i="1"/>
  <c r="E12" i="5" s="1"/>
  <c r="J20" i="1"/>
  <c r="E13" i="5" s="1"/>
  <c r="J23" i="1"/>
  <c r="E15" i="5" s="1"/>
  <c r="J26" i="1"/>
  <c r="E16" i="5" s="1"/>
  <c r="J27" i="1"/>
  <c r="E17" i="5" s="1"/>
  <c r="J28" i="1"/>
  <c r="E18" i="5" s="1"/>
  <c r="J32" i="1"/>
  <c r="E19" i="5" s="1"/>
  <c r="J33" i="1"/>
  <c r="E20" i="5" s="1"/>
  <c r="J34" i="1"/>
  <c r="E21" i="5" s="1"/>
  <c r="J35" i="1"/>
  <c r="E22" i="5" s="1"/>
  <c r="J36" i="1"/>
  <c r="E23" i="5" s="1"/>
  <c r="J38" i="1"/>
  <c r="E24" i="5" s="1"/>
  <c r="J39" i="1"/>
  <c r="E25" i="5" s="1"/>
  <c r="J40" i="1"/>
  <c r="E26" i="5" s="1"/>
  <c r="J41" i="1"/>
  <c r="E27" i="5" s="1"/>
  <c r="J42" i="1"/>
  <c r="E28" i="5" s="1"/>
  <c r="J43" i="1"/>
  <c r="E29" i="5" s="1"/>
  <c r="J44" i="1"/>
  <c r="E30" i="5" s="1"/>
  <c r="J45" i="1"/>
  <c r="E31" i="5" s="1"/>
  <c r="J46" i="1"/>
  <c r="E32" i="5" s="1"/>
  <c r="J47" i="1"/>
  <c r="E33" i="5" s="1"/>
  <c r="J48" i="1"/>
  <c r="E34" i="5" s="1"/>
  <c r="J49" i="1"/>
  <c r="E35" i="5" s="1"/>
  <c r="J50" i="1"/>
  <c r="E36" i="5" s="1"/>
  <c r="J51" i="1"/>
  <c r="E37" i="5" s="1"/>
  <c r="J53" i="1"/>
  <c r="E39" i="5" s="1"/>
  <c r="J54" i="1"/>
  <c r="E40" i="5" s="1"/>
  <c r="J55" i="1"/>
  <c r="E41" i="5" s="1"/>
  <c r="J56" i="1"/>
  <c r="E42" i="5" s="1"/>
  <c r="J57" i="1"/>
  <c r="E43" i="5" s="1"/>
  <c r="J58" i="1"/>
  <c r="E44" i="5" s="1"/>
  <c r="J59" i="1"/>
  <c r="E45" i="5" s="1"/>
  <c r="J60" i="1"/>
  <c r="E46" i="5" s="1"/>
  <c r="J61" i="1"/>
  <c r="E47" i="5" s="1"/>
  <c r="J62" i="1"/>
  <c r="E48" i="5" s="1"/>
  <c r="J63" i="1"/>
  <c r="E49" i="5" s="1"/>
  <c r="J64" i="1"/>
  <c r="E50" i="5" s="1"/>
  <c r="J65" i="1"/>
  <c r="E51" i="5" s="1"/>
  <c r="J66" i="1"/>
  <c r="E52" i="5" s="1"/>
  <c r="J67" i="1"/>
  <c r="E53" i="5" s="1"/>
  <c r="J69" i="1"/>
  <c r="E54" i="5" s="1"/>
  <c r="J13" i="1"/>
  <c r="J22" i="1"/>
  <c r="E14" i="5" s="1"/>
  <c r="K22" i="1"/>
  <c r="F14" i="5" s="1"/>
  <c r="E8" i="5" l="1"/>
  <c r="M12" i="5" s="1"/>
  <c r="L13" i="1"/>
  <c r="L28" i="1"/>
  <c r="G18" i="5" s="1"/>
  <c r="X36" i="1"/>
  <c r="Z36" i="1" s="1"/>
  <c r="F23" i="6" s="1"/>
  <c r="W36" i="1"/>
  <c r="Y36" i="1" s="1"/>
  <c r="E23" i="6" s="1"/>
  <c r="W18" i="1"/>
  <c r="Y18" i="1" s="1"/>
  <c r="W23" i="1"/>
  <c r="Y23" i="1" s="1"/>
  <c r="E15" i="6" s="1"/>
  <c r="X67" i="1"/>
  <c r="Z67" i="1" s="1"/>
  <c r="X18" i="1"/>
  <c r="Z18" i="1" s="1"/>
  <c r="F12" i="6" s="1"/>
  <c r="Z28" i="1"/>
  <c r="F18" i="6" s="1"/>
  <c r="X14" i="1"/>
  <c r="Z14" i="1" s="1"/>
  <c r="F9" i="6" s="1"/>
  <c r="X23" i="1"/>
  <c r="Z23" i="1" s="1"/>
  <c r="F15" i="6" s="1"/>
  <c r="Y28" i="1"/>
  <c r="E18" i="6" s="1"/>
  <c r="W14" i="1"/>
  <c r="Y14" i="1" s="1"/>
  <c r="E9" i="6" s="1"/>
  <c r="L53" i="1"/>
  <c r="G39" i="5" s="1"/>
  <c r="L40" i="1"/>
  <c r="G26" i="5" s="1"/>
  <c r="L20" i="1"/>
  <c r="G13" i="5" s="1"/>
  <c r="L56" i="1"/>
  <c r="G42" i="5" s="1"/>
  <c r="L44" i="1"/>
  <c r="G30" i="5" s="1"/>
  <c r="AA27" i="1"/>
  <c r="L50" i="1"/>
  <c r="G36" i="5" s="1"/>
  <c r="AA26" i="1"/>
  <c r="AA32" i="1"/>
  <c r="L64" i="1"/>
  <c r="G50" i="5" s="1"/>
  <c r="L51" i="1"/>
  <c r="G37" i="5" s="1"/>
  <c r="L63" i="1"/>
  <c r="G49" i="5" s="1"/>
  <c r="L39" i="1"/>
  <c r="G25" i="5" s="1"/>
  <c r="L62" i="1"/>
  <c r="G48" i="5" s="1"/>
  <c r="L38" i="1"/>
  <c r="G24" i="5" s="1"/>
  <c r="L22" i="1"/>
  <c r="G14" i="5" s="1"/>
  <c r="G8" i="5"/>
  <c r="AA42" i="1"/>
  <c r="L23" i="1"/>
  <c r="G15" i="5" s="1"/>
  <c r="L69" i="1"/>
  <c r="G54" i="5" s="1"/>
  <c r="L17" i="1"/>
  <c r="G11" i="5" s="1"/>
  <c r="AA47" i="1"/>
  <c r="AA35" i="1"/>
  <c r="L16" i="1"/>
  <c r="G10" i="5" s="1"/>
  <c r="AA46" i="1"/>
  <c r="X22" i="1"/>
  <c r="Z22" i="1" s="1"/>
  <c r="F14" i="6" s="1"/>
  <c r="L67" i="1"/>
  <c r="G53" i="5" s="1"/>
  <c r="AA62" i="1"/>
  <c r="AA50" i="1"/>
  <c r="AA45" i="1"/>
  <c r="AA66" i="1"/>
  <c r="AA61" i="1"/>
  <c r="AA39" i="1"/>
  <c r="AA60" i="1"/>
  <c r="AA17" i="1"/>
  <c r="AA57" i="1"/>
  <c r="AA20" i="1"/>
  <c r="L26" i="1"/>
  <c r="G16" i="5" s="1"/>
  <c r="L47" i="1"/>
  <c r="G33" i="5" s="1"/>
  <c r="L46" i="1"/>
  <c r="G32" i="5" s="1"/>
  <c r="L65" i="1"/>
  <c r="G51" i="5" s="1"/>
  <c r="AA51" i="1"/>
  <c r="L27" i="1"/>
  <c r="G17" i="5" s="1"/>
  <c r="AA56" i="1"/>
  <c r="L14" i="1"/>
  <c r="G9" i="5" s="1"/>
  <c r="AA54" i="1"/>
  <c r="AA59" i="1"/>
  <c r="AA63" i="1"/>
  <c r="AA58" i="1"/>
  <c r="AA38" i="1"/>
  <c r="AA16" i="1"/>
  <c r="L57" i="1"/>
  <c r="G43" i="5" s="1"/>
  <c r="L45" i="1"/>
  <c r="G31" i="5" s="1"/>
  <c r="L32" i="1"/>
  <c r="G19" i="5" s="1"/>
  <c r="AA69" i="1"/>
  <c r="AA41" i="1"/>
  <c r="AA49" i="1"/>
  <c r="AA48" i="1"/>
  <c r="L41" i="1"/>
  <c r="G27" i="5" s="1"/>
  <c r="AA52" i="1"/>
  <c r="AA65" i="1"/>
  <c r="AA44" i="1"/>
  <c r="L52" i="1"/>
  <c r="G38" i="5" s="1"/>
  <c r="AA55" i="1"/>
  <c r="AA43" i="1"/>
  <c r="L61" i="1"/>
  <c r="G47" i="5" s="1"/>
  <c r="L49" i="1"/>
  <c r="G35" i="5" s="1"/>
  <c r="AA64" i="1"/>
  <c r="L60" i="1"/>
  <c r="G46" i="5" s="1"/>
  <c r="L48" i="1"/>
  <c r="G34" i="5" s="1"/>
  <c r="L55" i="1"/>
  <c r="G41" i="5" s="1"/>
  <c r="L54" i="1"/>
  <c r="G40" i="5" s="1"/>
  <c r="AA53" i="1"/>
  <c r="L43" i="1"/>
  <c r="G29" i="5" s="1"/>
  <c r="AA40" i="1"/>
  <c r="AA34" i="1"/>
  <c r="L33" i="1"/>
  <c r="G20" i="5" s="1"/>
  <c r="AA33" i="1"/>
  <c r="L36" i="1"/>
  <c r="G23" i="5" s="1"/>
  <c r="AA13" i="1"/>
  <c r="L34" i="1"/>
  <c r="G21" i="5" s="1"/>
  <c r="L59" i="1"/>
  <c r="G45" i="5" s="1"/>
  <c r="L66" i="1"/>
  <c r="G52" i="5" s="1"/>
  <c r="L58" i="1"/>
  <c r="G44" i="5" s="1"/>
  <c r="L42" i="1"/>
  <c r="G28" i="5" s="1"/>
  <c r="L18" i="1"/>
  <c r="G12" i="5" s="1"/>
  <c r="L35" i="1"/>
  <c r="G22" i="5" s="1"/>
  <c r="M8" i="5" l="1"/>
  <c r="L11" i="5"/>
  <c r="K10" i="5"/>
  <c r="M10" i="5"/>
  <c r="K11" i="5"/>
  <c r="O10" i="5"/>
  <c r="N11" i="5"/>
  <c r="N10" i="5"/>
  <c r="O8" i="5"/>
  <c r="N8" i="5"/>
  <c r="K12" i="5"/>
  <c r="L9" i="5"/>
  <c r="L8" i="5"/>
  <c r="K9" i="5"/>
  <c r="M9" i="5"/>
  <c r="O11" i="5"/>
  <c r="L12" i="5"/>
  <c r="O9" i="5"/>
  <c r="N12" i="5"/>
  <c r="AC65" i="1"/>
  <c r="G51" i="6"/>
  <c r="AC60" i="1"/>
  <c r="G46" i="6"/>
  <c r="AC63" i="1"/>
  <c r="G49" i="6"/>
  <c r="AC69" i="1"/>
  <c r="G54" i="6"/>
  <c r="AC61" i="1"/>
  <c r="G47" i="6"/>
  <c r="AC13" i="1"/>
  <c r="G8" i="6"/>
  <c r="AC66" i="1"/>
  <c r="G52" i="6"/>
  <c r="AC16" i="1"/>
  <c r="G10" i="6"/>
  <c r="AC62" i="1"/>
  <c r="G48" i="6"/>
  <c r="AA67" i="1"/>
  <c r="F53" i="6"/>
  <c r="AC64" i="1"/>
  <c r="G50" i="6"/>
  <c r="AC59" i="1"/>
  <c r="G45" i="6"/>
  <c r="AC58" i="1"/>
  <c r="G44" i="6"/>
  <c r="AC57" i="1"/>
  <c r="G43" i="6"/>
  <c r="AC56" i="1"/>
  <c r="G42" i="6"/>
  <c r="AC55" i="1"/>
  <c r="G41" i="6"/>
  <c r="AC54" i="1"/>
  <c r="G40" i="6"/>
  <c r="AC53" i="1"/>
  <c r="G39" i="6"/>
  <c r="AC52" i="1"/>
  <c r="G38" i="6"/>
  <c r="AC51" i="1"/>
  <c r="G37" i="6"/>
  <c r="AC50" i="1"/>
  <c r="G36" i="6"/>
  <c r="AC49" i="1"/>
  <c r="G35" i="6"/>
  <c r="AC48" i="1"/>
  <c r="G34" i="6"/>
  <c r="AC47" i="1"/>
  <c r="G33" i="6"/>
  <c r="AC46" i="1"/>
  <c r="G32" i="6"/>
  <c r="AC45" i="1"/>
  <c r="G31" i="6"/>
  <c r="AC44" i="1"/>
  <c r="G30" i="6"/>
  <c r="AC43" i="1"/>
  <c r="G29" i="6"/>
  <c r="AC42" i="1"/>
  <c r="G28" i="6"/>
  <c r="AC41" i="1"/>
  <c r="G27" i="6"/>
  <c r="AC40" i="1"/>
  <c r="G26" i="6"/>
  <c r="AC39" i="1"/>
  <c r="G25" i="6"/>
  <c r="AC38" i="1"/>
  <c r="G24" i="6"/>
  <c r="AC35" i="1"/>
  <c r="G22" i="6"/>
  <c r="AC34" i="1"/>
  <c r="G21" i="6"/>
  <c r="AC33" i="1"/>
  <c r="G20" i="6"/>
  <c r="AC32" i="1"/>
  <c r="G19" i="6"/>
  <c r="AC27" i="1"/>
  <c r="G17" i="6"/>
  <c r="AC26" i="1"/>
  <c r="G16" i="6"/>
  <c r="AC20" i="1"/>
  <c r="G13" i="6"/>
  <c r="AA18" i="1"/>
  <c r="E12" i="6"/>
  <c r="AC17" i="1"/>
  <c r="G11" i="6"/>
  <c r="AA28" i="1"/>
  <c r="K8" i="5"/>
  <c r="O12" i="5"/>
  <c r="M11" i="5"/>
  <c r="N9" i="5"/>
  <c r="L10" i="5"/>
  <c r="AA14" i="1"/>
  <c r="AA23" i="1"/>
  <c r="AA36" i="1"/>
  <c r="W22" i="1"/>
  <c r="Y22" i="1" s="1"/>
  <c r="AC67" i="1" l="1"/>
  <c r="G53" i="6"/>
  <c r="AC36" i="1"/>
  <c r="G23" i="6"/>
  <c r="AC28" i="1"/>
  <c r="G18" i="6"/>
  <c r="AC23" i="1"/>
  <c r="G15" i="6"/>
  <c r="AC18" i="1"/>
  <c r="G12" i="6"/>
  <c r="AC14" i="1"/>
  <c r="G9" i="6"/>
  <c r="AA22" i="1"/>
  <c r="E14" i="6"/>
  <c r="K11" i="6" l="1"/>
  <c r="O9" i="6"/>
  <c r="M11" i="6"/>
  <c r="L12" i="6"/>
  <c r="O10" i="6"/>
  <c r="O11" i="6"/>
  <c r="K12" i="6"/>
  <c r="O12" i="6"/>
  <c r="N11" i="6"/>
  <c r="N12" i="6"/>
  <c r="L9" i="6"/>
  <c r="M9" i="6"/>
  <c r="N10" i="6"/>
  <c r="K8" i="6"/>
  <c r="M12" i="6"/>
  <c r="M8" i="6"/>
  <c r="L10" i="6"/>
  <c r="N9" i="6"/>
  <c r="L8" i="6"/>
  <c r="K9" i="6"/>
  <c r="M10" i="6"/>
  <c r="K10" i="6"/>
  <c r="N8" i="6"/>
  <c r="O8" i="6"/>
  <c r="L11" i="6"/>
  <c r="AC22" i="1"/>
  <c r="G14" i="6"/>
</calcChain>
</file>

<file path=xl/sharedStrings.xml><?xml version="1.0" encoding="utf-8"?>
<sst xmlns="http://schemas.openxmlformats.org/spreadsheetml/2006/main" count="1283" uniqueCount="383">
  <si>
    <t>Proceso</t>
  </si>
  <si>
    <t>ID</t>
  </si>
  <si>
    <t>RIESGO</t>
  </si>
  <si>
    <t>CALIFICACIÓN RIESGO INHERENTE</t>
  </si>
  <si>
    <t>CALIFICACIÓN RIESGO RESIDUAL</t>
  </si>
  <si>
    <t>Eficiencia</t>
  </si>
  <si>
    <t xml:space="preserve">Formalización del control </t>
  </si>
  <si>
    <t>% Probabilidad Inherente</t>
  </si>
  <si>
    <t>% Impacto Inherente</t>
  </si>
  <si>
    <t>PROBABILIDAD</t>
  </si>
  <si>
    <t>IMPACTO</t>
  </si>
  <si>
    <t>SEVERIDAD (NIVEL DE RIESGO)</t>
  </si>
  <si>
    <t>% Probabilidad Residual</t>
  </si>
  <si>
    <t>% Impacto Residual</t>
  </si>
  <si>
    <t>Tipo de control</t>
  </si>
  <si>
    <t>Afectación o Desplazamiento en la Matriz</t>
  </si>
  <si>
    <t>Implementación</t>
  </si>
  <si>
    <t>Documentación</t>
  </si>
  <si>
    <t>Frecuencia</t>
  </si>
  <si>
    <t>Evidencia
(Trazabilidad de la ejecución)</t>
  </si>
  <si>
    <t>Ejecución</t>
  </si>
  <si>
    <t>¿Requiere Plan de Acción?</t>
  </si>
  <si>
    <t>Tratamiento</t>
  </si>
  <si>
    <t xml:space="preserve">Determine el tratamiento a seguir 
</t>
  </si>
  <si>
    <t>Definición del Tratamiento</t>
  </si>
  <si>
    <t>Estado</t>
  </si>
  <si>
    <t>Moderado</t>
  </si>
  <si>
    <t>Reducir_Mitigar</t>
  </si>
  <si>
    <t>Probabilidad</t>
  </si>
  <si>
    <t>Alto</t>
  </si>
  <si>
    <t>Extremo</t>
  </si>
  <si>
    <t>Bajo</t>
  </si>
  <si>
    <t>NIVELES DE RIESGO</t>
  </si>
  <si>
    <t>Requiere Plan de Acción</t>
  </si>
  <si>
    <t>Evitar</t>
  </si>
  <si>
    <t>Preventivo</t>
  </si>
  <si>
    <t>Manual</t>
  </si>
  <si>
    <t>Procedimientos</t>
  </si>
  <si>
    <t>Semestral</t>
  </si>
  <si>
    <t>Con registro manual</t>
  </si>
  <si>
    <t>Interna</t>
  </si>
  <si>
    <t>Mensual</t>
  </si>
  <si>
    <t>Con registro electrónico</t>
  </si>
  <si>
    <t xml:space="preserve">Externa </t>
  </si>
  <si>
    <t>Automático</t>
  </si>
  <si>
    <t>Sistemas de información</t>
  </si>
  <si>
    <t>Detectivo</t>
  </si>
  <si>
    <t>El profesional especializado de talento humano conforme a la normatividad vigente realizará ajustes a la comunicación de funciones correspondientes a derechos y deberes a través de la actualización del procedimiento de vinculación;  una vez actualizado el procedimiento se remitirá para su debida estandarización en el SIG. Se dejará como evidencia el procedimiento actualizado y estandarizado.</t>
  </si>
  <si>
    <t>Comunicación Estratégica</t>
  </si>
  <si>
    <t>CES -04</t>
  </si>
  <si>
    <t xml:space="preserve"> Direccionamiento Estratégico</t>
  </si>
  <si>
    <t>DES -01</t>
  </si>
  <si>
    <t>DES -02</t>
  </si>
  <si>
    <t>DES -03</t>
  </si>
  <si>
    <t>REC-01</t>
  </si>
  <si>
    <t>REC-02</t>
  </si>
  <si>
    <t>REC-03</t>
  </si>
  <si>
    <t>Gestión de Información y Tecnología</t>
  </si>
  <si>
    <t>GIT- 01</t>
  </si>
  <si>
    <t>GIT- 02</t>
  </si>
  <si>
    <t>GIT- 03</t>
  </si>
  <si>
    <t>GIT- 04</t>
  </si>
  <si>
    <t>Misionales</t>
  </si>
  <si>
    <t>MIS-01</t>
  </si>
  <si>
    <t>MIS-02</t>
  </si>
  <si>
    <t>MIS-03</t>
  </si>
  <si>
    <t>Gestión Administrativa</t>
  </si>
  <si>
    <t>GAD - 01</t>
  </si>
  <si>
    <t>GAD - 02</t>
  </si>
  <si>
    <t>GAD - 03</t>
  </si>
  <si>
    <t>Posibilidad de pérdida de activos de la Unidad  porubicación de los bienes en lugares de acceso público falta de un espacio físico que cumpla con especificaciones de seguridad y almacenamiento</t>
  </si>
  <si>
    <t>GAD - 04</t>
  </si>
  <si>
    <t>GAD - 05</t>
  </si>
  <si>
    <t>Gestión Contractual y adquisiciones</t>
  </si>
  <si>
    <t>GCA - 01</t>
  </si>
  <si>
    <t>GCA - 02</t>
  </si>
  <si>
    <t>GCA - 03</t>
  </si>
  <si>
    <t xml:space="preserve"> Gestión Documental </t>
  </si>
  <si>
    <t>GDO - 01</t>
  </si>
  <si>
    <t>GDO - 02</t>
  </si>
  <si>
    <t>GDO - 03</t>
  </si>
  <si>
    <t>Gestión Financiera</t>
  </si>
  <si>
    <t>GFI - 01</t>
  </si>
  <si>
    <t>GFI - 02</t>
  </si>
  <si>
    <t>GFI - 03</t>
  </si>
  <si>
    <t>GFI - 04</t>
  </si>
  <si>
    <t>GFI - 05</t>
  </si>
  <si>
    <t>Gestión Jurídica</t>
  </si>
  <si>
    <t>GJD-01</t>
  </si>
  <si>
    <t>GJD-02</t>
  </si>
  <si>
    <t>GJD-03</t>
  </si>
  <si>
    <t xml:space="preserve">Gestión Talento Humano </t>
  </si>
  <si>
    <t>GTH-01</t>
  </si>
  <si>
    <t>GTH-02</t>
  </si>
  <si>
    <t>GTH-03</t>
  </si>
  <si>
    <t>GTH-04</t>
  </si>
  <si>
    <t>GTH-05</t>
  </si>
  <si>
    <t>GTH-06</t>
  </si>
  <si>
    <t>Mantenimiento y Soporte de Tecnología</t>
  </si>
  <si>
    <t>MTS-01</t>
  </si>
  <si>
    <t>MTS-02</t>
  </si>
  <si>
    <t xml:space="preserve"> Evaluación Independiente y mejoramiento continuo</t>
  </si>
  <si>
    <t>EMC - 01</t>
  </si>
  <si>
    <t>EMC - 02</t>
  </si>
  <si>
    <t>EMC - 03</t>
  </si>
  <si>
    <t>DESCRIPCIÓN DEL CONTROL</t>
  </si>
  <si>
    <t>N°</t>
  </si>
  <si>
    <t>FACTOR</t>
  </si>
  <si>
    <t>TIPO</t>
  </si>
  <si>
    <t>Ejecución_administración_de_procesos</t>
  </si>
  <si>
    <t>Talento Humano</t>
  </si>
  <si>
    <t>Transacción_u_Operación_aplica_para_LA_FT_FP</t>
  </si>
  <si>
    <t>Tecnología</t>
  </si>
  <si>
    <t>Evento_externo</t>
  </si>
  <si>
    <t>Gestión</t>
  </si>
  <si>
    <t>Fiscal</t>
  </si>
  <si>
    <t>CES-01</t>
  </si>
  <si>
    <t>CES-02</t>
  </si>
  <si>
    <t>Posibilidad de afectación reputacional y económica por solicitudes incompletas, imprecisas y en destiempo debido a falta de planeación por parte de las dependencias en la proyección de actividades de comunicaciones para la vigencia</t>
  </si>
  <si>
    <t>CES-03</t>
  </si>
  <si>
    <t>Factor de riesgo</t>
  </si>
  <si>
    <t>Tipología</t>
  </si>
  <si>
    <t>DES - Direccionamiento Estratégico </t>
  </si>
  <si>
    <t>Integridad Pública - Corrupción</t>
  </si>
  <si>
    <t>Infraestructura</t>
  </si>
  <si>
    <t>GAD - Gestión Administrativa </t>
  </si>
  <si>
    <t>GFI - Gestión Financiera </t>
  </si>
  <si>
    <t>MST - Mantenimiento y Soporte de Tecnología</t>
  </si>
  <si>
    <t>GCA - Gestión Contractual y Adquisiciones </t>
  </si>
  <si>
    <t>GJD - Gestión Jurídica </t>
  </si>
  <si>
    <t>GDO - Gestión Documental </t>
  </si>
  <si>
    <t>GTH - Gestión del Talento Humano </t>
  </si>
  <si>
    <t>EMC - Evaluación Independiente y Mejoramiento Continuo</t>
  </si>
  <si>
    <t xml:space="preserve">Posibilidad de afectación reputacional por desarticulación entre entidad cabeza de sector y la Unidad debido a falta de comunicación efectiva </t>
  </si>
  <si>
    <t>Posibilidad de afectación a grupos de valor por intereses particulares en las comunicaciones del PAE por parte de otros actores con desconocimiento de los lineamientos normativos y técnicos para la operación del programa</t>
  </si>
  <si>
    <t>Atributos</t>
  </si>
  <si>
    <t>Cumplida</t>
  </si>
  <si>
    <t>CES - Comunicación Estratégica</t>
  </si>
  <si>
    <t>En proceso</t>
  </si>
  <si>
    <t>Impacto</t>
  </si>
  <si>
    <t>Seg. de la Información</t>
  </si>
  <si>
    <t>Talento_Humano</t>
  </si>
  <si>
    <t>Vencida</t>
  </si>
  <si>
    <t>REC - Relación Estado- Ciudadano </t>
  </si>
  <si>
    <t>Correctivo</t>
  </si>
  <si>
    <t>Otros Esquemas</t>
  </si>
  <si>
    <t>GIT - Gestión de Información y Tecnología</t>
  </si>
  <si>
    <t>Diario</t>
  </si>
  <si>
    <t>MIS - Procesos Misionales</t>
  </si>
  <si>
    <t>Bimestral</t>
  </si>
  <si>
    <t>Trimestral</t>
  </si>
  <si>
    <t>Mixta</t>
  </si>
  <si>
    <t>El asesor(a) de comunicaciones periódicamente realiza divulgación de lineamientos normativos y técnicos que operan el PAE a través de campañas de comunicaciones enfocada a actores del programa que tengan exposición directa a medios de comunicación. Se dejará como evidencia productos derivados de la campaña</t>
  </si>
  <si>
    <t>El asesor(a) de comunicaciones periódicamente valida con el Ministerio actividades conjuntas de cara al sector educación a través de reuniones de entendimiento para tener claridad de lineamientos gráficos y mensajes articulados a emitir en relación con el PAE. Se dejará como evidencia registro de asistencia, acta de reunión (aplica para modalidad presencial) y/o Grabación (aplica para modalidad virtual)</t>
  </si>
  <si>
    <t>El asesor(a) de comunicaciones  durante el primer trimestre de la vigencia formula la política de comunicación con acompañamiento del equipo de planeación, en concordancia con los lineamientos del Modelo Integrado de Planeación y Gestión (MIPG) y las directrices establecidas por el Ministerio de Educación Nacional. Se dejará como evidencia el documento de política de comunicación debidamente aprobada.</t>
  </si>
  <si>
    <t>Posibilidad de afectación reputacional por el incumplimiento de los objetivos y metas institucionales debido a la implementación de lineamientos estratégicos internos desarticulados con la operación</t>
  </si>
  <si>
    <t>El asesor(a) de planeación trimestralmente presentará ante el Comité Institucional de Gestión y Desempeño el informe de avances del Plan de Acción Institucional (PAI) elaborado a partir de la consolidación del formato de seguimiento DES-FT-016. En caso de identificarse desviaciones o aspectos que requieran mejora relacionados con el cumplimiento de las actividades y/o la ejecución de los recursos, el Comité emitirá las recomendaciones correspondientes y establecerá los compromisos necesarios, los cuales quedarán registrados en el acta de la sesión. Como evidencia se conservarán el formato de seguimiento consolidado DES-FT-016 y el acta del Comité.</t>
  </si>
  <si>
    <t>El profesional designado por el asesor(a) de planeación trimestralmente realiza el seguimiento a los instrumentos de planeación, con el fin de medir el cumplimiento de la estrategia institucional. Así mismo, efectuará las validaciones correspondientes de los avances físicos y presupuestales, verificando que estos aporten al logro de los objetivos institucionales. En los casos en los que se identifiquen incumplimientos o desviaciones, se retroalimentará al área responsable para que realice los respectivos ajustes. Como evidencia se conservará el seguimiento trimestral del Plan de Acción Institucional.</t>
  </si>
  <si>
    <t>Posibilidad de afectación reputacional por bajo indice de desempeño institucional debido a la inadecuada e insuficiente implementación de los lineamientos definidos en el MIPG y los sistemas de gestión complementarios</t>
  </si>
  <si>
    <t>El profesional designado por el asesor(a) de planeación durante el primer trimestre de la vigencia realiza el seguimiento al grado de implementación de los sistemas de gestión complementarios (SGA, SG-SST y SG-SI) al MIPG mediante la verificación de la aplicación de las listas de chequeo por parte de los líderes de cada sistema. En caso de evidenciarse la no aplicación de dichas listas, se remitirá una comunicación formal al jefe de la dependencia responsable del respectivo sistema de gestión. Como evidencia se conservarán las listas de chequeo diligenciadas y el informe de seguimiento correspondiente.</t>
  </si>
  <si>
    <t>Posibilidad de afectación reputacional y económica por el incumplimiento de las normas establecidas para la formulación y presentación de las necesidades de recursos de la entidad debido a falta de claridad en la identificación de tareas y responsables frente a la elaboración del anteproyecto de presupuesto</t>
  </si>
  <si>
    <t>Los profesionales designados de la Subdirección de Gestión Corporativa y de Planeación, durante el primer trimestre de la vigencia, consolidan las solicitudes de recursos de funcionamiento e inversión que se requerirán para la siguiente vigencia fiscal.  Así mismo, verifican que dichas solicitudes cumplan con los lineamientos establecidos en la circular del anteproyecto de presupuesto, utilizando para ello el formato DES-FR-05. En caso de que, alguna solicitud no cumpla con los lineamientos definidos, esta será devuelta mediante correo electrónico a los responsables de la ejecución de los recursos para que realicen los ajustes correspondientes. Como evidencia se conservará el formato de Necesidades de Gasto (funcionamiento e inversión) debidamente diligenciado y el correo electrónico de devolución.</t>
  </si>
  <si>
    <t>Posibilidad de afectación reputacional por sanciones de entes de control debido a incumplimiento de los términos de ley para la gestión de solicitudes</t>
  </si>
  <si>
    <t>Relación Estado - Ciudadano </t>
  </si>
  <si>
    <t>Relación Estado - Ciudadano</t>
  </si>
  <si>
    <t xml:space="preserve">Documentación </t>
  </si>
  <si>
    <t>El profesional designado por el asesor(a) de planeación trimestralmente realiza el monitoreo al cumplimiento de las actividades definidas en el Plan MIPG a partir de la información reportada en el formato dispuesto por los responsables de cada actividad. El plan se consolida a partir de los resultados del FURAG de la vigencia inmediatamente anterior y de las recomendaciones emitidas por el DAFP. Como evidencia se conservan los informes trimestrales del MIPG.</t>
  </si>
  <si>
    <t>El profesional designado por el subdirector (a) de gestión corporativa para la gestión de las PQRSDF generará diariamente alertas dirigidas a los responsables de las solicitudes próximas a vencer a través del correo electrónico institucional. Estas alertas se enviarán para aquellas solicitudes que se encuentren a tres (3) días de su fecha de vencimiento. Como evidencia se conservarán los correos electrónicos enviados a los responsables de las solicitudes próximas a vencer.</t>
  </si>
  <si>
    <t>El profesional designado por el subdirector (a) de gestión corporativa para la gestión de las PQRSDF generará mensualmente un reporte sobre el estado de oportunidad en las respuestas a las PQRSDF, el cual será remitido a través del correo electrónico institucional. El reporte incluirá el detalle de las PQRSDF con términos vencidos, así como las alertas generadas a los responsables de las solicitudes. Como evidencia se conservará el Reporte del estado de oportunidad en las respuestas a las PQRSDF.</t>
  </si>
  <si>
    <t>El profesional designado por el subdirector (a) de gestión corporativa para la gestión de las PQRSDF consolidará trimestralmente la información relacionada con la gestión de las PQRSDF mediante la elaboración del informe de ley. Este informe deberá ser publicado en la página web de la entidad, en cumplimiento de los lineamientos de transparencia y acceso a la información pública establecidos en el artículo 7 de la Ley 1712 de 2014. Como evidencia del cumplimiento se conservará el Informe de gestión de las PQRSDF publicado.</t>
  </si>
  <si>
    <t>Posibilidad de afectación reputacional por la desarticulación interna en la gestión de grupos de valor e interés debido a ausencia y/o desactualización de lineamientos internos</t>
  </si>
  <si>
    <t>Los profesionales designados por el asesor(a) de planeación actualizarán cada vez que sea requerido, los lineamientos internos de relacionamiento con la ciudadanía, con base en los resultados obtenidos durante la implementación de las acciones de relacionamiento correspondientes a la vigencia inmediatamente anterior. Para la actualización de dichos lineamientos, se deberán considerar las orientaciones establecidas en la guía DES-GU-02 Guía para la actualización y mejora de la documentación del SIG. Como evidencia se conservarán los lineamientos actualizados.</t>
  </si>
  <si>
    <t xml:space="preserve">Posibilidad de recibir o solicitar cualquier dádiva o beneficio a nombre propio o de terceros con el fin de priorizar la respuestas a solicitudes </t>
  </si>
  <si>
    <t>Integridad Pública - LA/FT/FP</t>
  </si>
  <si>
    <t>El profesional designado por el asesor(a) de planeación trimestralmente realiza actividades orientadas a promover la divulgación y el uso del canal de denuncias dispuesto por la Unidad a través de campañas de comunicaciones.  Para el diseño de dichas campañas, se tendrán en cuenta los informes de PQRSDF con el fin de identificar temas de relevancia. Como evidencia se conservarán las piezas comunicativas y/o el material de divulgación elaborado.</t>
  </si>
  <si>
    <t>Posibilidad de desvío de recursos físicos o económicos por identificación errónea de las necesidades que dan cumplimiento al objetivo del PROMISE para el favorecimiento propio o de un tercero</t>
  </si>
  <si>
    <t>El subdirector(a) de Información cada vez que se requiera, identifica y/o ajusta las necesidades de contratación en el marco de la planeación táctica del PROMISE a través de la programación del Plan Anual de Adquisiciones (PAA), estas necesidades se identificarán conforme al procedimiento interno establecido en el proceso de direccionamiento estratégico. Como evidencia se conservará el PAA debidamente actualizado.</t>
  </si>
  <si>
    <t>El profesional especializado de Contratación previo a la suscripción de cada contrato, verifica la implementación de las directrices Anticorrupción del Banco Mundial aplicables para programas por resultados mediante la consulta de información en el aplicativo Client Connection.Esta verificación se realiza especialmente para los contratos financiados con recursos de la Subunidad Ejecutora. Como evidencia se conservarán los soportes de la consulta realizada en el aplicativo.</t>
  </si>
  <si>
    <t>El asesor(a) de planeación trimestralmente realiza monitoreo al Plan de Acción Institucional (PAI) a través del informe de seguimiento. En caso de identificar iniciativas que no se encuentren alineadas con las metas del PROMISE, se generan las alertas pertinentes ante el Comité SiPAE para su análisis y toma de decisiones. Como evidencia se conservarán el Informe de seguimiento al PAI y el acta del Comité SiPAE.</t>
  </si>
  <si>
    <t>El asesor(a) de planeación semestralmente consolida la información de ejecución presupuestal y de gestión necesaria para la operación del PROMISE mediante la elaboración de un informe que es presentado a la Unidad Coordinadora del Programa del Ministerio de Educación Nacional (MEN) para su revisión y posterior validación por parte del Banco Mundial. El informe incluirá la información correspondiente al desembolso asociado al cumplimiento del indicador DLI6. Como evidencia se conservarán el Informe de Ejecución Presupuestal y de Gestión del PROMISE, así como el oficio de radicado de salida enviado al MEN.</t>
  </si>
  <si>
    <t>Posibilidad de afectación económica y reputacional  por debilidades en la formulación del PETI  debido a desconocimiento de las necesidades de la información de la entidad y grupos de valor</t>
  </si>
  <si>
    <t>El subdirector(a) de Información cada vez que se formule el PETI solicita a las dependencias de la Unidad la identificación y reporte de sus necesidades de tecnología e información para la vigencia correspondiente, utilizando el formato dispuesto para tal fin. La programación y atención de dichas necesidades estará sujeta a la disponibilidad de recursos (financieros y humanos). Como evidencia se conservarán los formatos de necesidades allegados por las dependencias y el cronograma de actividades del PETI.</t>
  </si>
  <si>
    <t>El subdirector(a) de información periódicamente realiza la socialización de los lineamientos establecidos en la MST-GU-03 Guía de Protección sobre la Propiedad Intelectual – Derechos de Autor a través de campañas de comunicaciones. Para la ejecución de dicha socialización, se efectuará una solicitud formal al equipo de Comunicaciones para el desarrollo de la campaña institucional correspondiente. Como evidencia se conservarán los soportes de socialización y la solicitud formal al área de Comunicaciones.</t>
  </si>
  <si>
    <t>El subdirector(a) de información trimestralmente realiza el seguimiento a la ejecución del plan de trabajo establecido para el desarrollo del proyecto de analítica de datos, mediante la elaboración del informe. En caso de identificar ausencia de avance en alguna de las actividades programadas, se emitirá una alerta al responsable con el fin de prevenir incumplimientos. Como evidencia se conservarán el informe de ejecución del Plan del Proyecto de Analítica de Datos y los correos institucionales con las alertas emitidas.</t>
  </si>
  <si>
    <t>Posibilidad de afectación económica y reputacional  por falta de declaratoria de los derechos de propiedad intelectual  falta de lineamientos internos para efectuar registros de los desarrollos propios</t>
  </si>
  <si>
    <t xml:space="preserve">Posibilidad  de perdida reputacional y económica por falta de calidad del dato  debido a descentralización de la información   </t>
  </si>
  <si>
    <t xml:space="preserve">El subdirector(a) de fortalecimiento cada vez que se requiera actualiza el plan integral de asistencia técnica a través de mesas de seguimiento.  En estas mesas se tendrán en cuenta los informes trimestrales del plan integral de asistencia técnica. Se deja como evidencia el plan integral de asistencia técnica actualizado y actas de mesas de seguimiento. </t>
  </si>
  <si>
    <t>El subdirector(a) general  trimestralmente realiza seguimiento a la ejecución de los recursos asignados a las ETC a través de la información reportada en CHIP categoría UAPA - PAE, PFT y matriz de distribución de recursos.  En caso de identificar debilidades en la ejecución de los recursos asignados, se requiere a la ETC toda la información relacionada a través de comunicación formal. Si no se llega a recibir respuesta por parte de la ETC o se identifican aspectos a mejorar, se remite al equipo de inspección y vigilancia para tomar acciones preventivas y/o correctivas. Como evidencia quedarán el reporte de seguimiento a matriz de distribución de recursos e informe remitido al equipo de inspección y vigilancia de la Unidad.</t>
  </si>
  <si>
    <t>El subdirector(a) general periódicamente revisa los lineamientos internos para el seguimiento integral a la operación del PAE.  Esta revisión se realiza a través de mesas de trabajo destinadas a verificar la correcta aplicación del procedimiento correspondiente y sus productos. La revisión se llevará a cabo de manera conjunta con la Subdirección de Fortalecimiento, SACI y la Subdirección de Información. Como evidencia se conservarán las actas de las mesas de trabajo realizadas, así como el procedimiento actualizado y aprobado.</t>
  </si>
  <si>
    <t>Posibilidad de afectación reputacional por debilidades en la medición de resultados de las ETC y de las ETC no certificadas debido a la falta de definición y/o aplicación de la metodología para evaluar la implementación del Programa de Alimentación Escolar</t>
  </si>
  <si>
    <t xml:space="preserve">Posibilidad de afectación económica por hallazgos y/o sanciones de entes de control debido al incumplimiento normativo en el desarrollo de actividades administrativas </t>
  </si>
  <si>
    <t xml:space="preserve">El subdirector(a) de gestión corporativa cada vez que se requiera establece los lineamientos para garantizar la disponibilidad, el adecuado manejo y la custodia de los bienes que ingresan a la Unidad a través del registro y actualización permanente de las novedades presentadas. Se deja como evidencia lineamientos actualizados y formalizados </t>
  </si>
  <si>
    <t>Posibilidad de afectación económica y reputacional por cultura organizacional basada en extemporaneidad y retrasos debido a la falta de planeación por parte de las áreas que requieren trámites relacionados con comisiones y/o desplazamientos</t>
  </si>
  <si>
    <t>El profesional designado por el subdirector(a) de gestión corporativa semestralmente realiza una capacitación virtual dirigida a las personas encargadas de aprobar las comisiones y desplazamientos en cada una de las dependencias, sobre los tiempos y políticas de operación definidos en el procedimiento. En caso de no contar con resultados suficientes, se comunicará el procedimiento y los aspectos relevantes a tener en cuenta mediante correo electrónico. Se dejará como evidencia la presentación utilizada en la capacitación y el registro de asistencia.</t>
  </si>
  <si>
    <t xml:space="preserve">El profesional designado por el subdirector(a) de gestión corporativa cada vez que se requiera realiza el análisis de las condiciones técnicas requeridas por el espacio físico destinado al almacenamiento de los bienes y muebles de la Unidad a través del anexo técnico del estudio previo. En caso de no llevarse a cabo la contratación del espacio, se elaborará un informe que documente las necesidades técnicas identificadas. Se dejará como evidencia el estudio previo o el informe de necesidades, según corresponda. </t>
  </si>
  <si>
    <t xml:space="preserve">Posibilidad de afectación económica por ausencia de un sistema de información que permita el reconocimiento contable y de existencia de los bienes de la unidad debido a la falta de designación de recursos (humanos y financieros) para su administración y control </t>
  </si>
  <si>
    <t xml:space="preserve">El subdirector(a) de gestión corporativa cada vez que se requiera solicita a la Subdirección de Información el desarrollo y/o mantenimiento de una herramienta que permita el reconocimiento contable y de existencia de los bienes mediante comunicación formal. Una vez desarrollada la heramienta, realizará el ingreso de la información correspondiente a los bienes de la Unidad. Se dejará como evidencia la solicitud formal. </t>
  </si>
  <si>
    <t>El profesional designado por el subdirector(a) de gestión corporativa durante el primer semestre de la vigencia, realiza los ajustes a los lineamientos internos para el pago de los servicios públicos de la entidad. Dichos ajustes se efectúan mediante el establecimiento de puntos de control y/o políticas de operación, considerando las situaciones identificadas durante la vigencia inmediatamente anterior. Como evidencia se conservarán los lineamientos actualizados y formalizados.</t>
  </si>
  <si>
    <t>Posibilidad de daño fiscal sobre los recursos públicos por aceptación y pago de bienes y servicios que no cumplen con las condiciones pactadas debido a inadecuado seguimiento y control por parte del supervisor o incumplimiento por parte del contratista en la ejecución de los contratos</t>
  </si>
  <si>
    <t xml:space="preserve">Posibilidad de afectación económica por generación de cobros de intereses o servicios de reconexión debido a la falta de ajuste de lineamientos internos frente a las situaciones detectadas en el pago de servicios públicos de la unidad </t>
  </si>
  <si>
    <t xml:space="preserve">Los supervisores de contrato cada vez que aprueben un pago deberán validar el cumplimiento de las obligaciones generales y específicas mediante la aprobación del Informe de Ejecución y Cumplimiento de Obligaciones (GCA-FR-13) o del Informe de Supervisión de Contrato o Convenio (GCA-FR-06), según corresponda. En caso de que el contratista no presente oportunamente el informe correspondiente, el supervisor deberá requerir su entrega. Si, pese al requerimiento, el contratista persiste en el incumplimiento, se deberá solicitar el inicio del trámite de declaratoria de incumplimiento. Como evidencia del proceso, se dejará constancia mediante el Informe GCA-FR-13 o GCA-FR-06, según aplique, así como del informe de declaratoria de incumplimiento correspondiente. </t>
  </si>
  <si>
    <t>Los asesores(as) y subdirectores(as) de la Unidad trimestralmente realizan el seguimiento al avance de la ejecución contractual a través del formato de reporte de seguimiento del Plan de Acción Institucional. En caso de presentarse modificaciones en las decisiones previamente adoptadas y con ello, se genere alguna afectación en la planeación contractual, se activarán los controles necesarios mediante la realización de sesiones o mesas de trabajo, con el fin de evaluar el impacto, implementar las nuevas directrices y documentarlas adecuadamente. Como evidencia se conservará el formato de seguimiento al Plan de Acción Institucional y las actas de las mesas de trabajo realizadas.</t>
  </si>
  <si>
    <t xml:space="preserve">Posibilidad de recibir o solicitar cualquier dádiva o beneficio por adjudicar o celebrar un contrato con el fin de obtener un beneficio propio o de un tercero </t>
  </si>
  <si>
    <t>El profesional especializado de contratación de manera previa a la suscripción de un contrato, valida la existencia de posibles conflictos de interés a partir de la documentación aportada por el proveedor, utilizando para ello la lista de chequeo correspondiente. En caso de identificar la necesidad de declarar un conflicto de interés, se solicitará al proveedor el diligenciamiento del formato GCA-FR-16 Inhabilidades e Incompatibilidades Equipo Evaluador. Como evidencia se conservará la lista de chequeo y los formatos debidamente diligenciados.</t>
  </si>
  <si>
    <t>Posibilidad de afectación reputacional y económica por sanciones de entes de control debido a incumplimientos de los lineamientos de la función archivística establecidos en la normatividad vigente</t>
  </si>
  <si>
    <t>El profesional universitario de gestión documental mensualmente verifica el estado de los lineamientos internos relacionados con la función archivística. Esta verificación se realizará mediante la elaboración de un informe de ejecución y cumplimiento de avance en la gestión, el cual será presentado al subdirector(a) de gestión corporativa para la toma de decisiones correspondientes. Como evidencia de esta actividad, se conservará el informe de ejecución y cumplimiento de avance en la gestión debidamente diligenciado.</t>
  </si>
  <si>
    <t>Posibilidad de afectación en la toma de decisiones por falta de trazabilidad de la gestión institucional debido a la ausencia de un sistema de gestión documental acorde con las necesidades de la entidad</t>
  </si>
  <si>
    <t>El profesional universitario de gestión documental en el momento de la adquisición de un sistema de gestión documental, deberá consolidar un informe o anexo de necesidades técnicas que sirva como base para la elaboración y/o actualización del modelo de requisitos del sistema de gestión documental a través del levantamiento de información de manera conjunta con las diferentes dependencias. Como evidencia del proceso, se dejará constancia mediante la elaboración y conservación del informe o anexo de necesidades técnicas y el modelo de requisitos del sistema de gestión documental.</t>
  </si>
  <si>
    <t>Pérdida o vulnerabilidad de la información por instrumentos archivísticos desactualizados debido a la inexistencia del Plan institucional de Archivos PINAR</t>
  </si>
  <si>
    <t>El profesional de gestión documental designado por el subdirector(a) de gestión corporativa durante el primer trimestre de la vigencia, formula el Plan Institucional de Archivos (PINAR) a partir del diagnóstico y la identificación de necesidades en materia de gestión documental. Una vez formulado el PINAR debe ser presentado ante el Comité Institucional de Gestión y Desempeño para su aprobación. Se dejará como evidencia el diagnóstico elaborado y el PINAR formulado y presentado ante el Comité Institucional de Gestión y Desempeño para su aprobación.</t>
  </si>
  <si>
    <t>Posibilidad de daño fiscal por multas o sanciones debido a cálculo o presentación inexacta y/o inoportuna de la información exógena</t>
  </si>
  <si>
    <t>El profesional universitario de tesorería cada vez que deba presentar la información exógena de la entidad, realiza la validación de los datos a través de los formatos (Pagos a terceros y retenciones, pasivos, pagos y retenciones por pagos laborales y de pensiones, Código Único Institucional) estipulados en el aplicativo prevalidador dispuesto por la DIAN de acuerdo con lo establecido en las Resoluciones emitidas por la DIAN y Secretaría de Hacienda Distrital para la presentación de información exógena. Se deja como evidencia el reporte de consulta de la información presentada en cada formato</t>
  </si>
  <si>
    <t>Afectación operacional por error en el registro de información en aplicativo SIIF NACIÓN debido a debilidad en la aplicación y documentación de puntos de control</t>
  </si>
  <si>
    <t>El profesional especializado con funciones de presupuesto cada vez que se requiera realiza la revisión y el análisis de las actividades clave del procedimiento GFI-PR-01 Administrar ciclo financiero de egresos, estableciendo y documentando los puntos de control correspondientes en coordinación con la Subdirección de Gestión Corporativa y Planeación.  Se deja como evidencia el procedimiento actualizado y aprobado.</t>
  </si>
  <si>
    <t>Afectación contable por información errónea de hechos económicos remitidos por las áreas generadoras debido a la falta de apropiación de lineamientos internos definidos</t>
  </si>
  <si>
    <t>El profesional especializado con funciones de contabilidad como mínimo dos veces durante la vigencia realiza jornadas de apropiación de los lineamientos internos mediante reuniones de entendimiento del Manual de Políticas Contables de la UApA,  tomando como referencia los hechos económicos presentados en la entidad. Como evidencia se conservarán los registros de asistencia y el acta de la reunión.</t>
  </si>
  <si>
    <t>Afectación económica por no giro o pago de recursos financieros programados debido a debilidades en la planeación del Plan Anual Mensualizado de Caja - PAC por parte de los ordenadores del gasto</t>
  </si>
  <si>
    <t>El subdirector(a) de gestión corporativa mensualmente realiza la verificación de la programación del PAC mediante una mesa de trabajo con los ordenadores del gasto de la Unidad utilizando como base la información consolidada en el formato GFI-FR-08 Solicitud de Programa Mensual de Caja PAC. Se deja como evidencia el formato debidamente firmado por los ordenadores del gasto.</t>
  </si>
  <si>
    <t>Posibilidad de afectación reputacional  por incumplimiento de lineamientos normativos debido a falta de publicación del plan interno de austeridad y su contenido mínimo</t>
  </si>
  <si>
    <t>El profesional designado por el subdirector(a) de gestión corporativa semestralmente solicita la publicación del Plan Interno de Austeridad mediante comunicación formal dirigida al proceso de comunicaciones. Previo a su publicación, se deberá realizar una validación conjunta con el asesor(a) de planeación con el fin de garantizar que la información cumpla con los criterios establecidos en el Artículo 24 y 25 del Decreto 199 de 2024. Como evidencia, se conservarán los soportes de validación de los criterios definidos en la norma y la solicitud formal de publicación del Plan Interno de Austeridad.</t>
  </si>
  <si>
    <t>El asesor(a) jurídico periódicamente realiza el seguimiento y control a los requisitos legales, procesos judiciales, tutelas y demás actuaciones en las que esté involucrada la Entidad, mediante el diligenciamiento y actualización de la matriz interna de seguimiento del equipo jurídico.  En caso de que la persona designada para registrar la información no la incorpore oportunamente en la matriz correspondiente, se deberá solicitar el reporte por correo electrónico al abogado responsable, con copia al asesor(a) jurídico. Se dejará como evidencia el informe mensual de seguimiento elaborado frente a los criterios establecidos para cada solicitud y los correos electrónicos de solicitud de información.</t>
  </si>
  <si>
    <t>Posibilidad de afectación reputacional por ineficacia en la gestión judicial debido a la falta de apropiación de la estrategia de la defensa jurídica</t>
  </si>
  <si>
    <t>Posibilidad de recibir o solicitar cualquier dádiva o beneficio a nombre propio o de terceros por ejercer una deficiente defensa judicial con el fin de beneficiar a un tercero</t>
  </si>
  <si>
    <t>El asesor(a) jurídico  periódicamente elaborará el Manual de Defensa Jurídica de la UApA a partir del análisis y estudio de casos relevantes en los cuales la Entidad haya estado vinculada.  Para la construcción del Manual se deberán considerar los aspectos normativos aplicables a la Entidad, los lineamientos de defensa judicial, los procedimientos internos, entre otros.  Se dejará como evidencia, el Manual de Defensa Jurídica debidamente elaborado y aprobado.</t>
  </si>
  <si>
    <t>Posibilidad de afectación reputacional  por gestión indebida de respuestas a requerimientos judiciales y no judiciales, conceptos, cumplimiento a fallos judiciales, revisión de actos administrativos debido a falta de controles para el manejo de la información jurídica</t>
  </si>
  <si>
    <t>El asesor(a) jurídico periódicamente socializa los lineamientos para el manejo interno de los procedimientos jurídicos, mediante la realización de jornadas de transferencia de conocimiento dirigidas a los integrantes del equipo jurídico para su apropiación. Durante el desarrollo de estas jornadas, se llevarán a cabo actividades que permitan medir el grado de apropiación de los lineamientos por parte del equipo. Se dejara como evidencia  como evidencia, las memorias de las jornadas de transferencia de conocimiento, así como los soportes de las actividades realizadas para evaluar el nivel de apropiación.</t>
  </si>
  <si>
    <t>Posibilidad de afectación económica por errores en la liquidación de la nómina debido a la falta de actualización de lineamientos internos para el reporte de novedades en la administración del talento humano</t>
  </si>
  <si>
    <t>El profesional universitario encargado de liquidar la nómina periódicamente realiza ajustes a los criterios de reporte de novedades a través de la actualización del procedimiento de administración de personal;  una vez actualizado el procedimiento se remitirá para su debida estandarización en el SIG. Se dejará como evidencia procedimiento actualizado y estandarizado.</t>
  </si>
  <si>
    <t>Posibilidad de inhabilidad e incompatibilidad para desempeñar un empleo por falta de veracidad de la información acreditada debido a conflictos de intereses</t>
  </si>
  <si>
    <t>Las profesionales especializadas de talento humano y contratación periódicamente realizan la reiteración de la aplicación de los lineamientos asociados a inhabilidades e incompatibilidades a través del envío del formulario GTH-F-25 declaración de conflicto o no conflicto de intereses. En caso de no recibir el formato diligenciado dentro de los tiempos, se realiza reiteración al servidor que tiene pendiente su diligenciamiento.  Se dejará como evidencia Formatos diligenciados y correos de solicitud y reiteración</t>
  </si>
  <si>
    <t>Perdida y/o vulneración de historias laborales por falta de lineamientos internos para consulta y acceso debido a ausencia de controles de seguridad y privacidad de la información</t>
  </si>
  <si>
    <t>El profesional especializado de talento humano cada vez que se requiera actualiza el procedimiento GTH-PR-04 validando que se incluyan los puntos de control para el acceso a las historias laborales y periodicidad de solicitud de los backup a la Subdirección de Información. En caso de contar con resultados suficientes se comparte actualización a la Subdirección de información para actualizarlas en el sharepoint y se dejará como evidencia procedimiento actualizado y la comunicación a la Subdirección.</t>
  </si>
  <si>
    <t>Posibilidad de afectación reputacional por fuga de conocimiento debido a falta de transferencia de conocimiento al interior de la unidad y debilidades en los lineamientos internos</t>
  </si>
  <si>
    <t>El profesional especializado de talento humano y el profesional designado de planeación durante el primer semestre de la vigencia actualizan el mapa de conocimiento tácito y explícito de la Unidad a través de la información del capital humano vinculado en la vigencia;  una vez actualizado el mapa, se socializa a la alta dirección. Se dejará como evidencia mapa de conocimiento actualizado y soporte de socialización</t>
  </si>
  <si>
    <t>Posibilidad de afectación reputacional por incumplimiento en materia de SST debido a la falta de recursos (humano y financiero) suficientes para la implementación de nuevos lineamientos normativos y aplicación de mecanismos para el seguimiento, actualización y verificación</t>
  </si>
  <si>
    <t>El subdirector(a) de gestión corporativa durante el primer trimestre de la vigencia realiza solicitud de requerimiento para el desarrollo de una herramienta in house, que permita realizar seguimiento y verificación del cumplimiento de las actividades de los estándares mínimos del SG-SST en la unidad. Esta solicitud se realizará a través de correo electrónico dirigida a la Subdirección de Información. La herramienta permitirá realizar seguimiento principalmente por parte de la línea estratégica. Se dejará como evidencia correo de solicitud e informe de requerimientos.</t>
  </si>
  <si>
    <t xml:space="preserve">Afectación en la operación por falta de recurso humano y herramientas para atender solicitudes debido a debilidades en la programación de los recursos </t>
  </si>
  <si>
    <t>El subdirector(a)de información y subdirector(a) de gestión corporativa  al inicio de la vigencia realizan concertación sobre la programación de recursos (humanos y herramientas de trabajo) para brindar soporte y mantenimiento a la Unidad, con la inclusión en el plan anual de adquisiciones validando alcance de las subdirecciones teniendo en cuenta las funciones definidas en el Decreto 218 del 2019 y los manuales de funciones.  Se dejará como evidencia acta de reunión y plan de anual de adquisiciones con programación.</t>
  </si>
  <si>
    <t>Vencimiento de licencias de software por falta de seguimiento y control debido a desactualización de lineamientos internos para la gestión de los recursos</t>
  </si>
  <si>
    <t>El subdirector(a) de información periódicamente define una matriz de seguimiento para la gestión de licencias de software a través de mesas de trabajo al interior de la subdirección para definir necesidades y operación, teniendo en cuenta el inventario de licencias, lineamientos normativos y gestión de la operación de la unidad. Se dejará como evidencia acta de reunión de mesas de trabajo y matriz de seguimiento para la gestión de licencias de software.</t>
  </si>
  <si>
    <t>Posibilidad de afectación reputacional por el incumplimiento en la ejecución del plan de auditorías internas programado debido a la falta de talento humano y/o planeación en el proceso</t>
  </si>
  <si>
    <t>El asesor(a) de control interno cada vez que se requiera formula y/o ajusta el Plan Anual de Auditoría, utilizando el formato EMC-FR-12 Plan Anual de Auditoría - Ejecutivo.  Una vez formulado y/o ajustado, el plan debe ser presentado al CICCI para su revisión y aprobación. Como evidencia se conservará el formato EMC-FR-12 debidamente diligenciado y el Acta de aprobación del CICCI.</t>
  </si>
  <si>
    <t>Posibilidad de pérdida económica o reputacional  por sanción administrativa o económica por parte del órgano de control debido al incumplimiento en el seguimiento oportuno de los planes de mejoramiento suscritos por la Entidad</t>
  </si>
  <si>
    <t>El asesor(a) de control interno semestralmente realiza seguimiento a los planes de mejoramiento suscritos con los entes externos mediante la elaboración de memorandos de efectividad a través del sistema o plataforma de gestión documental de la entidad. Como evidencia quedarán los memorandos de efectividad emitidos.</t>
  </si>
  <si>
    <t>Posibilidad de afectación reputacional  por desarrollar o participar en actividades de coadministración y refrendaciones debido al desconocimiento de los lineamientos internos de auditoría</t>
  </si>
  <si>
    <t>El asesor(a) de control interno periódicamente realiza actividades de apropiación de lineamientos internos con el equipo de control interno mediante la realización de reuniones de equipo en modalidad virtual o presencial.  Adicionalmente, cada integrante del equipo deberá diligenciar y firmar el Compromiso Ético del Auditor. Como evidencia se conservarán los soportes de las reuniones realizadas y los Compromisos Éticos del Auditor debidamente firmados.</t>
  </si>
  <si>
    <t>Unidad Administrativa Especial de Alimentación Escolar - Alimentos para Aprender (UApA)</t>
  </si>
  <si>
    <t>Baja</t>
  </si>
  <si>
    <t>Muy Baja</t>
  </si>
  <si>
    <t>Catastrófico</t>
  </si>
  <si>
    <t>Alta</t>
  </si>
  <si>
    <t>Media</t>
  </si>
  <si>
    <t>Mayor</t>
  </si>
  <si>
    <t>Muy alta</t>
  </si>
  <si>
    <t>Menor</t>
  </si>
  <si>
    <t>Leve</t>
  </si>
  <si>
    <t>TOTAL PROBABILIDAD RESIDUAL POR CONTROL</t>
  </si>
  <si>
    <t>TOTAL IMPACTO RESIDUAL POR CONTROL</t>
  </si>
  <si>
    <t>Requiere plan de acción</t>
  </si>
  <si>
    <t>PROCESO</t>
  </si>
  <si>
    <t>MAPA DE CALOR RIESGO INHERENTE</t>
  </si>
  <si>
    <t>No. DEL RIESGO</t>
  </si>
  <si>
    <t>DESCRIPCIÓN DEL RIESGO</t>
  </si>
  <si>
    <t>Muy Alta</t>
  </si>
  <si>
    <t>Gestión de Riesgos Institucionales</t>
  </si>
  <si>
    <t>Mapa de Calor - Nivel de Riesgo Residual</t>
  </si>
  <si>
    <t>Mapa de Calor - Nivel de Riesgo Inherente</t>
  </si>
  <si>
    <t>MAPA DE CALOR RIESGO RESIDUAL</t>
  </si>
  <si>
    <t>El profesional designado por el asesor(a) de comunicaciones  cada vez que se requiera actualiza o realiza los ajustes necesarios a los procedimientos CES-PR-01 Procedimiento de Comunicación Interna y CES-PR-02 Procedimiento de Comunicación Externa.  Para ello, se llevará a cabo una mesa de trabajo en conjunto con el área de Planeación y los interesados, haciendo énfasis en los puntos de control relacionados con la aprobación de la información. Como evidencia se dejará el acta de las mesas de trabajo y los procedimientos actualizados.</t>
  </si>
  <si>
    <t>El asesor(a) de comunicaciones durante el primer trimestre de la vigencia solicitará formalmente a las dependencias de la entidad la programación de las actividades externas, mediante la elaboración y difusión de una circular interna donde se establecerá la periodicidad para la recepción de las programaciones. Se dejará como evidencia la circular publicada y socializada.</t>
  </si>
  <si>
    <t>&lt;&lt;&lt;&lt;&lt;&lt;&lt;&lt;&lt;&lt;&lt;&lt;|</t>
  </si>
  <si>
    <t xml:space="preserve">Posibilidad de afectación reputacional por falta de claridad, precisión y transparencia en la información publicada debido a inexistencia de política de comunicaciones </t>
  </si>
  <si>
    <t>Posibilidad de afectación reputacional por imprecisiones técnicas y normativas de las ETC en la implementación de los lineamientos técnicos y administrativos para la operativización del PAE, a partir de algunas debilidades en la definición, seguimiento y evaluación a los planes de acompañamiento desde la UAPA</t>
  </si>
  <si>
    <t>Posibilidad de afectación reputacional y económica por asignación incorrecta de recursos destinados a cofinanciar la operación del Programa de Alimentación Escolar debido a la inexactitud o desactualización de la información proveniente de las fuentes oficiales.</t>
  </si>
  <si>
    <t>Inoportunidad en la contratación de los bienes y servicios requeridos por la unidad por inconsistencia en las decisiones debido a la falta de planeación en la gestión institucional y contractual por parte de las dependencias</t>
  </si>
  <si>
    <t>Posibilidad de afectación reputacional  y económica por omisión o extralimitación de funciones de los servidores públicos debido a la falta de aplicación de  manual de funciones y otras normas concordantes de superior jerarquía que asignen funciones</t>
  </si>
  <si>
    <t xml:space="preserve">El subdirector(a) general  cada vez que se requiera, expedirá la resolución de asignación de recursos con base en la revisión de la información consignada en la matriz de distribución de recursos y en el documento técnico de la metodología aplicada para dicha asignación de acuerdo con los criterios definidos y aprobados por el Comité Directivo.  Como evidencia se conservarán las resoluciones de asignación de recursos emitidas, la matriz de distribución de recursos y el documento técnico correspondiente.
</t>
  </si>
  <si>
    <t>El asesor(a) de control interno de acuerdo con el Plan Anual de Auditoría realiza la verificación de los planes de mejoramiento suscritos por las áreas, cada vez que se revisa el tema a través de auditorías internas y/o actividades de requerimiento legal. Como evidencia se enviarán los programas de auditoría a los responsables de las acciones de mejora a través del Sistema de Atención al Ciudadano</t>
  </si>
  <si>
    <t xml:space="preserve">UNIDAD ADMINISTRATIVA ESPECIAL DE ALIMENTACIÓN ESCOLAR </t>
  </si>
  <si>
    <r>
      <rPr>
        <b/>
        <sz val="11"/>
        <color theme="1"/>
        <rFont val="Arial Narrow"/>
        <family val="2"/>
      </rPr>
      <t>VERSIÓN:</t>
    </r>
    <r>
      <rPr>
        <sz val="11"/>
        <color theme="1"/>
        <rFont val="Arial Narrow"/>
        <family val="2"/>
      </rPr>
      <t xml:space="preserve"> 0</t>
    </r>
  </si>
  <si>
    <r>
      <rPr>
        <b/>
        <sz val="11"/>
        <color theme="1"/>
        <rFont val="Arial Narrow"/>
        <family val="2"/>
      </rPr>
      <t>CÓDIGO:</t>
    </r>
    <r>
      <rPr>
        <sz val="11"/>
        <color theme="1"/>
        <rFont val="Arial Narrow"/>
        <family val="2"/>
      </rPr>
      <t xml:space="preserve"> DES - FR -</t>
    </r>
  </si>
  <si>
    <t>Vigencia: 2026</t>
  </si>
  <si>
    <r>
      <t xml:space="preserve">Proceso:
</t>
    </r>
    <r>
      <rPr>
        <sz val="11"/>
        <color theme="1"/>
        <rFont val="Arial Narrow"/>
        <family val="2"/>
      </rPr>
      <t>Direccionamiento Estratégico</t>
    </r>
  </si>
  <si>
    <r>
      <rPr>
        <b/>
        <sz val="10"/>
        <rFont val="Arial Narrow"/>
        <family val="2"/>
      </rPr>
      <t>Elaboró:</t>
    </r>
    <r>
      <rPr>
        <sz val="10"/>
        <rFont val="Arial Narrow"/>
        <family val="2"/>
      </rPr>
      <t xml:space="preserve"> Dirección General - Planeación</t>
    </r>
  </si>
  <si>
    <r>
      <rPr>
        <b/>
        <sz val="10"/>
        <rFont val="Arial Narrow"/>
        <family val="2"/>
      </rPr>
      <t xml:space="preserve">Revisó: </t>
    </r>
    <r>
      <rPr>
        <sz val="10"/>
        <rFont val="Arial Narrow"/>
        <family val="2"/>
      </rPr>
      <t>Comité Institucional de Gestión y Desempeño</t>
    </r>
  </si>
  <si>
    <r>
      <rPr>
        <b/>
        <sz val="10"/>
        <rFont val="Arial Narrow"/>
        <family val="2"/>
      </rPr>
      <t xml:space="preserve">Aprobó: </t>
    </r>
    <r>
      <rPr>
        <sz val="10"/>
        <rFont val="Arial Narrow"/>
        <family val="2"/>
      </rPr>
      <t>Comité Institucional de Coordinación de Control Interno</t>
    </r>
  </si>
  <si>
    <t>Comunicación estratégica</t>
  </si>
  <si>
    <r>
      <rPr>
        <b/>
        <sz val="16"/>
        <rFont val="Arial Narrow"/>
        <family val="2"/>
      </rPr>
      <t xml:space="preserve">PROCESO: </t>
    </r>
    <r>
      <rPr>
        <sz val="16"/>
        <rFont val="Arial Narrow"/>
        <family val="2"/>
      </rPr>
      <t>Direccionamiento estratégico</t>
    </r>
  </si>
  <si>
    <r>
      <t xml:space="preserve">FORMATO: </t>
    </r>
    <r>
      <rPr>
        <sz val="16"/>
        <rFont val="Arial Narrow"/>
        <family val="2"/>
      </rPr>
      <t>Mapa de riesgos institucionales</t>
    </r>
  </si>
  <si>
    <t>Plan de Acción</t>
  </si>
  <si>
    <t>Descripción de la Acción, basado en el análisis de causas</t>
  </si>
  <si>
    <t>Responsable 
(Cargo)</t>
  </si>
  <si>
    <t>Fecha de Inicio</t>
  </si>
  <si>
    <t>Fecha de Finalización</t>
  </si>
  <si>
    <t>El asesor(a) de comunicaciones formula la política de comunicaciones de la Unidad</t>
  </si>
  <si>
    <t>Asesor de Comunicaciones</t>
  </si>
  <si>
    <t>01 de enero de 2026</t>
  </si>
  <si>
    <t>30 de abril de 2026</t>
  </si>
  <si>
    <t>El asesor(a) de Comunicaciones solicita formalmente a las dependencias de la entidad la programación de las actividades externas, mediante la elaboración y difusión de una circular interna.</t>
  </si>
  <si>
    <t xml:space="preserve">El profesional de comunicaciones actualiza los procedimientos CES-PR-01 Procedimiento de Comunicación Interna y CES-PR-02 Procedimiento de Comunicación Externa haciendo énfasis en los puntos de control relacionados con la aprobación de la información. </t>
  </si>
  <si>
    <t>01 de febrero de 2026</t>
  </si>
  <si>
    <t>31 de diciembre de 2026</t>
  </si>
  <si>
    <t>El asesor(a) de comunicaciones realiza reuniones de entendimiento con el Ministerio Nacional de Educación para tener claridad de lineamientos gráficos y mensajes articulados a emitir en relación con el PAE</t>
  </si>
  <si>
    <t>01 de abril de 2026</t>
  </si>
  <si>
    <t>El asesor(a) de comunicaciones realiza divulgación de lineamientos normativos y técnicos que operan el PAE a grupos de valor e interés a través de campañas de comunicaciones enfocada a actores del programa que tengan exposición directa a medios de comunicación</t>
  </si>
  <si>
    <t>El asesor(a) de planeación trimestralmente presentará ante el Comité Institucional de Gestión y Desempeño el informe de avances del Plan de Acción Institucional (PAI) elaborado a partir de la consolidación del formato de seguimiento DES-FT-016</t>
  </si>
  <si>
    <t>Asesor de Planeación</t>
  </si>
  <si>
    <t>El profesional especializado de planeación realiza seguimiento a los instrumentos de planeación, con el fin de medir el cumplimiento de la estrategia institucional. Así mismo, efectuará las validaciones correspondientes de los avances físicos y presupuestales, verificando que estos aporten al logro de los objetivos institucionales</t>
  </si>
  <si>
    <t>Profesional Especializado con funciones de presupuesto (planeación)</t>
  </si>
  <si>
    <t>El profesional de planeación trimestralmente realiza el monitoreo al cumplimiento de las actividades definidas en el Plan MIPG a partir de la información reportada en el formato dispuesto por los responsables de cada actividad</t>
  </si>
  <si>
    <t>Profesional Universitario con funciones de MIPG (planeación)</t>
  </si>
  <si>
    <t>El profesional designado por el asesor(a) de planeación durante el primer trimestre de la vigencia realiza el seguimiento al grado de implementación de los sistemas de gestión complementarios (SGA, SG-SST y SG-SI) al MIPG mediante la verificación de la aplicación de las listas de chequeo por parte de los líderes de cada sistema</t>
  </si>
  <si>
    <t>Los profesionales de la Subdirección de Gestión Corporativa y de Planeación durante el primer trimestre de la vigencia consolidan las solicitudes de recursos de funcionamiento e inversión que se requerirán para la siguiente vigencia fiscal.  Así mismo, verifican que dichas solicitudes cumplan con los lineamientos establecidos en la circular del anteproyecto de presupuesto, utilizando para ello el formato DES-FR-05</t>
  </si>
  <si>
    <t>Profesionales Especializados Presupuesto</t>
  </si>
  <si>
    <t xml:space="preserve">El profesional designado por el subdirector (a) de gestión corporativa para la gestión de las PQRSDF generará diariamente alertas dirigidas a los responsables de las solicitudes próximas a vencer a través del correo electrónico institucional. Estas alertas se enviarán para aquellas solicitudes que se encuentren a tres (3) días de su fecha de vencimiento. </t>
  </si>
  <si>
    <t>Subdirector(a) de Gestión Corporativa</t>
  </si>
  <si>
    <t>El profesional designado por el subdirector (a) de gestión corporativa para la gestión de las PQRSDF generará mensualmente un reporte sobre el estado de oportunidad en las respuestas a las PQRSDF, el cual será remitido a través del correo electrónico institucional. El reporte incluirá el detalle de las PQRSDF con términos vencidos, así como las alertas generadas a los responsables de las solicitudes.</t>
  </si>
  <si>
    <t>El profesional designado por el subdirector (a) de gestión corporativa para la gestión de las PQRSDF consolidará trimestralmente la información relacionada con la gestión de las PQRSDF mediante la elaboración del informe de ley para su publicación en página web</t>
  </si>
  <si>
    <t>El profesional designado por el asesor(a) de planeación actualizará cada vez que sea requerido, los lineamientos internos de relacionamiento con la ciudadanía, con base en los resultados obtenidos durante la implementación de las acciones de relacionamiento correspondientes a la vigencia inmediatamente anterior. Para la actualización de dichos lineamientos, se deberán considerar las orientaciones establecidas en la guía DES-GU-02 Guía para la actualización y mejora de la documentación del SIG.</t>
  </si>
  <si>
    <t>El profesional designado por el asesor(a) de planeación trimestralmente realiza actividades orientadas a promover la divulgación y el uso del canal de denuncias dispuesto por la Unidad a través de campañas de comunicaciones.  Para el diseño de dichas campañas, se tendrán en cuenta los informes de PQRSDF con el fin de identificar temas de relevancia</t>
  </si>
  <si>
    <t>El subdirector(a) de Información cada vez que se requiera, identifica y/o ajusta las necesidades de contratación en el marco de la planeación táctica del PROMISE a través de la programación del Plan Anual de Adquisiciones (PAA), estas necesidades se identificarán conforme al procedimiento interno establecido en el proceso de direccionamiento estratégico</t>
  </si>
  <si>
    <t>Subdirector(a) de Información</t>
  </si>
  <si>
    <t>El profesional especializado de Contratación previo a la suscripción de cada contrato, verifica la implementación de las directrices Anticorrupción del Banco Mundial aplicables para programas por resultados mediante la consulta de información en el aplicativo Client Connection.Esta verificación se realiza especialmente para los contratos financiados con recursos de la Subunidad Ejecutora</t>
  </si>
  <si>
    <t>Profesional Especializado con funciones de contratación</t>
  </si>
  <si>
    <t>El asesor(a) de planeación trimestralmente realiza monitoreo al Plan de Acción Institucional (PAI) a través del informe de seguimiento. En caso de identificar iniciativas que no se encuentren alineadas con las metas del PROMISE, se generan las alertas pertinentes ante el Comité SiPAE para su análisis y toma de decisiones</t>
  </si>
  <si>
    <t>El asesor(a) de planeación semestralmente consolida la información de ejecución presupuestal y de gestión necesaria para la operación del PROMISE mediante la elaboración de un informe que es presentado a la Unidad Coordinadora del Programa del Ministerio de Educación Nacional (MEN) para su revisión y posterior validación por parte del Banco Mundial</t>
  </si>
  <si>
    <t>01 de junio de 2026</t>
  </si>
  <si>
    <t>El subdirector(a) de Información cada vez que se formule el PETI solicita a las dependencias de la Unidad la identificación y reporte de sus necesidades de tecnología e información para la vigencia correspondiente, utilizando el formato dispuesto para tal fin.</t>
  </si>
  <si>
    <t>El subdirector(a) de información periódicamente realiza la socialización de los lineamientos establecidos en la MST-GU-03 Guía de Protección sobre la Propiedad Intelectual – Derechos de Autor a través de campañas de comunicaciones</t>
  </si>
  <si>
    <t>El subdirector(a) de información trimestralmente realiza el seguimiento a la ejecución del plan de trabajo establecido para el desarrollo del proyecto de analítica de datos, mediante la elaboración del informe</t>
  </si>
  <si>
    <t>El subdirector(a) de fortalecimiento cada vez que se requiera actualiza el plan integral de asistencia técnica a través de mesas de seguimiento</t>
  </si>
  <si>
    <t>Subdirector(a) de Fortalecimineto</t>
  </si>
  <si>
    <t>El subdirector(a) general  cada vez que se requiera, expedirá la resolución de asignación de recursos con base en la revisión de la información consignada en la matriz de distribución de recursos y en el documento técnico de la metodología aplicada para dicha asignación de acuerdo con los criterios definidos y aprobados por el Comité Directivo</t>
  </si>
  <si>
    <t>El subdirector(a) general  trimestralmente realiza seguimiento a la ejecución de los recursos asignados a las ETC a través de la información reportada en CHIP categoría UAPA - PAE, PFT y matriz de distribución de recursos.  En caso de identificar debilidades en la ejecución de los recursos asignados, se requiere a la ETC toda la información relacionada a través de comunicación formal</t>
  </si>
  <si>
    <t>Subdirector(a) General</t>
  </si>
  <si>
    <t>El subdirector(a) general periódicamente revisa los lineamientos internos para el seguimiento integral a la operación del PAE.  Esta revisión se realiza a través de mesas de trabajo destinadas a verificar la correcta aplicación del procedimiento correspondiente y sus productos</t>
  </si>
  <si>
    <t>El subdirector(a) de gestión corporativa cada vez que se requiera establece los lineamientos para garantizar la disponibilidad, el adecuado manejo y la custodia de los bienes que ingresan a la Unidad a través del registro y actualización permanente de las novedades presentadas</t>
  </si>
  <si>
    <t>El profesional designado por el subdirector(a) de gestión corporativa semestralmente realiza una capacitación virtual dirigida a las personas encargadas de aprobar las comisiones y desplazamientos en cada una de las dependencias, sobre los tiempos y políticas de operación definidos en el procedimiento</t>
  </si>
  <si>
    <t xml:space="preserve">El profesional designado por el subdirector(a) de gestión corporativa cada vez que se requiera realiza el análisis de las condiciones técnicas requeridas por el espacio físico destinado al almacenamiento de los bienes y muebles de la Unidad a través del anexo técnico del estudio previo. </t>
  </si>
  <si>
    <t>El subdirector(a) de gestión corporativa cada vez que se requiera solicita a la Subdirección de Información el desarrollo y/o mantenimiento de una herramienta que permita el reconocimiento contable y de existencia de los bienes mediante comunicación formal</t>
  </si>
  <si>
    <t>El profesional designado por el subdirector(a) de gestión corporativa durante el primer semestre de la vigencia, realiza los ajustes a los lineamientos internos para el pago de los servicios públicos de la entidad</t>
  </si>
  <si>
    <t>Los supervisores de contrato cada vez que aprueben un pago deberán validar el cumplimiento de las obligaciones generales y específicas mediante la aprobación del Informe de Ejecución y Cumplimiento de Obligaciones (GCA-FR-13) o del Informe de Supervisión de Contrato o Convenio (GCA-FR-06), según corresponda. En caso de que el contratista no presente oportunamente el informe correspondiente, el supervisor deberá requerir su entrega. Si, pese al requerimiento, el contratista persiste en el incumplimiento, se deberá solicitar el inicio del trámite de declaratoria de incumplimiento.</t>
  </si>
  <si>
    <t>Todas las Dependencias</t>
  </si>
  <si>
    <t xml:space="preserve">Los asesores(as) y subdirectores(as) de la Unidad trimestralmente realizan el seguimiento al avance de la ejecución contractual a través del formato de reporte de seguimiento del Plan de Acción Institucional. En caso de presentarse modificaciones en las decisiones previamente adoptadas y con ello, se genere alguna afectación en la planeación contractual, se activarán los controles necesarios mediante la realización de sesiones o mesas de trabajo, con el fin de evaluar el impacto, implementar las nuevas directrices y documentarlas adecuadamente. </t>
  </si>
  <si>
    <t>Asesores(as) y Subdirestores(as)</t>
  </si>
  <si>
    <t>El profesional especializado de contratación de manera previa a la suscripción de un contrato, valida la existencia de posibles conflictos de interés a partir de la documentación aportada por el proveedor, utilizando para ello la lista de chequeo correspondiente. En caso de identificar la necesidad de declarar un conflicto de interés, se solicitará al proveedor el diligenciamiento del formato GCA-FR-16 Inhabilidades e Incompatibilidades Equipo Evaluador.</t>
  </si>
  <si>
    <t>El profesional universitario de gestión documental mensualmente verifica el estado de los lineamientos internos relacionados con la función archivística. Esta verificación se realizará mediante la elaboración de un informe de ejecución y cumplimiento de avance en la gestión, el cual será presentado al subdirector(a) de gestión corporativa para la toma de decisiones correspondientes</t>
  </si>
  <si>
    <t>Profesional Especializado con obligaciones contractuales de gestión documental</t>
  </si>
  <si>
    <t>El profesional universitario de gestión documental en el momento de la adquisición de un sistema de gestión documental, deberá consolidar un informe o anexo de necesidades técnicas que sirva como base para la elaboración y/o actualización del modelo de requisitos del sistema de gestión documental a través del levantamiento de información de manera conjunta con las diferentes dependencias</t>
  </si>
  <si>
    <t>El profesional de gestión documental designado por el subdirector(a) de gestión corporativa durante el primer trimestre de la vigencia, formula el Plan Institucional de Archivos (PINAR) a partir del diagnóstico y la identificación de necesidades en materia de gestión documental. Una vez formulado el PINAR debe ser presentado ante el Comité Institucional de Gestión y Desempeño para su aprobación</t>
  </si>
  <si>
    <t>El profesional universitario de tesorería cada vez que deba presentar la información exógena de la entidad, realiza la validación de los datos a través de los formatos (Pagos a terceros y retenciones, pasivos, pagos y retenciones por pagos laborales y de pensiones, Código Único Institucional) estipulados en el aplicativo prevalidador dispuesto por la DIAN de acuerdo con lo establecido en las Resoluciones emitidas por la DIAN y Secretaría de Hacienda Distrital para la presentación de información exógena</t>
  </si>
  <si>
    <t>Profesional Universitario con funciones de tesorería</t>
  </si>
  <si>
    <t>El profesional especializado con funciones de presupuesto cada vez que se requiera realiza la revisión y el análisis de las actividades clave del procedimiento GFI-PR-01 Administrar ciclo financiero de egresos, estableciendo y documentando los puntos de control correspondientes en coordinación con la Subdirección de Gestión Corporativa y Planeación</t>
  </si>
  <si>
    <t>Profesional Especializado con funciones de presupuesto</t>
  </si>
  <si>
    <t>El profesional especializado con funciones de contabilidad como mínimo dos veces durante la vigencia realiza jornadas de apropiación de los lineamientos internos mediante reuniones de entendimiento del Manual de Políticas Contables de la UApA,  tomando como referencia los hechos económicos presentados en la entidad</t>
  </si>
  <si>
    <t>Profesional Especializado con funciones de contabilidad</t>
  </si>
  <si>
    <t>El subdirector(a) de gestión corporativa mensualmente realiza la verificación de la programación del PAC mediante una mesa de trabajo con los ordenadores del gasto de la Unidad utilizando como base la información consolidada en el formato GFI-FR-08 Solicitud de Programa Mensual de Caja PAC</t>
  </si>
  <si>
    <t xml:space="preserve">El profesional designado por el subdirector(a) de gestión corporativa semestralmente solicita la publicación del Plan Interno de Austeridad mediante comunicación formal dirigida al proceso de comunicaciones. Previo a su publicación, se deberá realizar una validación conjunta con el asesor(a) de planeación con el fin de garantizar que la información cumpla con los criterios establecidos en el Artículo 24 y 25 del Decreto 199 de 2024. </t>
  </si>
  <si>
    <t>El asesor(a) jurídico periódicamente realiza el seguimiento y control a los requisitos legales, procesos judiciales, tutelas y demás actuaciones en las que esté involucrada la Entidad, mediante el diligenciamiento y actualización de la matriz interna de seguimiento del equipo jurídico</t>
  </si>
  <si>
    <t>Asesor(a) Jurídica</t>
  </si>
  <si>
    <t>El asesor(a) jurídico  periódicamente elaborará el Manual de Defensa Jurídica de la UApA a partir del análisis y estudio de casos relevantes en los cuales la Entidad haya estado vinculada</t>
  </si>
  <si>
    <t>El asesor(a) jurídico periódicamente socializa los lineamientos para el manejo interno de los procedimientos jurídicos, mediante la realización de jornadas de transferencia de conocimiento dirigidas a los integrantes del equipo jurídico para su apropiación</t>
  </si>
  <si>
    <t>El profesional especializado de talento humano conforme a la normatividad vigente realizará ajustes a la comunicación de funciones correspondientes a derechos y deberes a través de la actualización del procedimiento de vinculación;  una vez actualizado el procedimiento se remitirá para su debida estandarización en el SIG</t>
  </si>
  <si>
    <t>Profesional Especializado de talento humano</t>
  </si>
  <si>
    <t>El profesional universitario encargado de liquidar la nómina periódicamente realiza ajustes a los criterios de reporte de novedades a través de la actualización del procedimiento de administración de personal;  una vez actualizado el procedimiento se remitirá para su debida estandarización en el SIG</t>
  </si>
  <si>
    <t>Profesional Universitario con funciones de nómina</t>
  </si>
  <si>
    <t>Las profesionales especializadas de talento humano y contratación periódicamente realizan la reiteración de la aplicación de los lineamientos asociados a inhabilidades e incompatibilidades a través del envío del formulario GTH-F-25 declaración de conflicto o no conflicto de intereses</t>
  </si>
  <si>
    <t>Profesional Especializado de talento humano
Profesional Especializado de contratación</t>
  </si>
  <si>
    <t>El profesional especializado de talento humano cada vez que se requiera actualiza el procedimiento GTH-PR-04 validando que se incluyan los puntos de control para el acceso a las historias laborales y periodicidad de solicitud de los backup a la Subdirección de Información</t>
  </si>
  <si>
    <t>El profesional especializado de talento humano y el profesional designado de planeación durante el primer semestre de la vigencia actualizan el mapa de conocimiento tácito y explícito de la Unidad a través de la información del capital humano vinculado en la vigencia;  una vez actualizado el mapa, se socializa a la alta dirección</t>
  </si>
  <si>
    <t>Profesional Especializado de talento humano
Profesional Especializado con obligaciones contractuales relacionadas (planeación)</t>
  </si>
  <si>
    <t>El subdirector(a) de gestión corporativa durante el primer trimestre de la vigencia realiza solicitud de requerimiento para el desarrollo de una herramienta in house, que permita realizar seguimiento y verificación del cumplimiento de las actividades de los estándares mínimos del SG-SST en la unidad. Esta solicitud se realizará a través de correo electrónico dirigida a la Subdirección de Información</t>
  </si>
  <si>
    <t>31 de marzo de 2026</t>
  </si>
  <si>
    <t>El subdirector(a)de información y subdirector(a) de gestión corporativa  al inicio de la vigencia realizan concertación sobre la programación de recursos (humanos y herramientas de trabajo) para brindar soporte y mantenimiento a la Unidad, con la inclusión en el plan anual de adquisiciones validando alcance de las subdirecciones teniendo en cuenta las funciones definidas en el Decreto 218 del 2019 y los manuales de funciones</t>
  </si>
  <si>
    <t xml:space="preserve">Subdirector(a) de Gestión Corporativa
Subdirector(a) de Información </t>
  </si>
  <si>
    <t>El subdirector(a) de información periódicamente define una matriz de seguimiento para la gestión de licencias de software a través de mesas de trabajo al interior de la subdirección para definir necesidades y operación, teniendo en cuenta el inventario de licencias, lineamientos normativos y gestión de la operación de la unidad</t>
  </si>
  <si>
    <t xml:space="preserve">Subdirector(a) de Información </t>
  </si>
  <si>
    <t>El asesor(a) de control interno cada vez que se requiera formula y/o ajusta el Plan Anual de Auditoría, utilizando el formato EMC-FR-12 Plan Anual de Auditoría - Ejecutivo.  Una vez formulado y/o ajustado, el plan debe ser presentado al CICCI para su revisión y aprobación</t>
  </si>
  <si>
    <t>Asesor(a) de Control Interno</t>
  </si>
  <si>
    <t>El asesor(a) de control interno semestralmente realiza seguimiento a los planes de mejoramiento suscritos con los entes externos mediante la elaboración de memorandos de efectividad a través del sistema o plataforma de gestión documental de la entidad</t>
  </si>
  <si>
    <t>El asesor(a) de control interno periódicamente envía alertas tempranas a los responsables de las acciones de mejora que se encuentren abiertas a través del correo electrónico institucional</t>
  </si>
  <si>
    <t>El asesor(a) de control interno periódicamente realiza actividades de apropiación de lineamientos internos con el equipo de control interno mediante la realización de reuniones de equipo en modalidad virtual o presencial.  Adicionalmente, solicita a cada integrante del equipo diligenciar y firmar el Compromiso Ético del Auditor</t>
  </si>
  <si>
    <r>
      <t xml:space="preserve">VIGENTE DESDE: </t>
    </r>
    <r>
      <rPr>
        <sz val="11"/>
        <color theme="1"/>
        <rFont val="Arial Narrow"/>
        <family val="2"/>
      </rPr>
      <t>30 de enero de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</si>
</sst>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1"/>
      <color theme="1"/>
      <name val="Calibri"/>
      <family val="2"/>
      <scheme val="minor"/>
    </font>
    <font>
      <sz val="10"/>
      <name val="Arial"/>
      <family val="2"/>
    </font>
    <font>
      <b/>
      <sz val="10"/>
      <name val="Calibri"/>
      <family val="2"/>
      <scheme val="minor"/>
    </font>
    <font>
      <sz val="11"/>
      <color indexed="8"/>
      <name val="Calibri"/>
      <family val="2"/>
    </font>
    <font>
      <sz val="10"/>
      <name val="Calibri"/>
      <family val="2"/>
      <scheme val="minor"/>
    </font>
    <font>
      <sz val="11"/>
      <color theme="1"/>
      <name val="Aptos Narrow"/>
      <family val="2"/>
    </font>
    <font>
      <sz val="10"/>
      <name val="Aptos Narrow"/>
      <family val="2"/>
    </font>
    <font>
      <b/>
      <sz val="11"/>
      <name val="Aptos Narrow"/>
      <family val="2"/>
    </font>
    <font>
      <sz val="11"/>
      <name val="Aptos Narrow"/>
      <family val="2"/>
    </font>
    <font>
      <b/>
      <sz val="10"/>
      <name val="Aptos Narrow"/>
      <family val="2"/>
    </font>
    <font>
      <sz val="10"/>
      <color theme="1"/>
      <name val="Aptos Narrow"/>
      <family val="2"/>
    </font>
    <font>
      <sz val="11"/>
      <color theme="1"/>
      <name val="Arial"/>
      <family val="2"/>
    </font>
    <font>
      <sz val="10"/>
      <color rgb="FF000000"/>
      <name val="Calibri"/>
      <family val="2"/>
      <scheme val="minor"/>
    </font>
    <font>
      <sz val="10"/>
      <color theme="1"/>
      <name val="Arial"/>
      <family val="2"/>
    </font>
    <font>
      <sz val="10"/>
      <color theme="0"/>
      <name val="Aptos Narrow"/>
      <family val="2"/>
    </font>
    <font>
      <sz val="10"/>
      <color rgb="FFFF0000"/>
      <name val="Calibri"/>
      <family val="2"/>
      <scheme val="minor"/>
    </font>
    <font>
      <b/>
      <sz val="10"/>
      <color rgb="FF000000"/>
      <name val="Calibri"/>
      <family val="2"/>
      <scheme val="minor"/>
    </font>
    <font>
      <sz val="10"/>
      <color indexed="8"/>
      <name val="Calibri"/>
      <family val="2"/>
      <scheme val="minor"/>
    </font>
    <font>
      <sz val="10"/>
      <color theme="1"/>
      <name val="Calibri"/>
      <family val="2"/>
      <scheme val="minor"/>
    </font>
    <font>
      <b/>
      <sz val="10"/>
      <color rgb="FF7030A0"/>
      <name val="Calibri"/>
      <family val="2"/>
      <scheme val="minor"/>
    </font>
    <font>
      <b/>
      <sz val="10"/>
      <color indexed="8"/>
      <name val="Calibri"/>
      <family val="2"/>
      <scheme val="minor"/>
    </font>
    <font>
      <sz val="10"/>
      <color rgb="FF7030A0"/>
      <name val="Calibri"/>
      <family val="2"/>
      <scheme val="minor"/>
    </font>
    <font>
      <b/>
      <sz val="20"/>
      <name val="Aptos Narrow"/>
      <family val="2"/>
    </font>
    <font>
      <b/>
      <sz val="10"/>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sz val="11"/>
      <name val="Arial Narrow"/>
      <family val="2"/>
    </font>
    <font>
      <b/>
      <sz val="11"/>
      <name val="Arial Narrow"/>
      <family val="2"/>
    </font>
    <font>
      <sz val="11"/>
      <color theme="1"/>
      <name val="Arial Narrow"/>
      <family val="2"/>
    </font>
    <font>
      <b/>
      <sz val="11"/>
      <color theme="1"/>
      <name val="Arial Narrow"/>
      <family val="2"/>
    </font>
    <font>
      <sz val="10"/>
      <name val="Arial Narrow"/>
      <family val="2"/>
    </font>
    <font>
      <b/>
      <sz val="10"/>
      <name val="Arial Narrow"/>
      <family val="2"/>
    </font>
    <font>
      <b/>
      <sz val="16"/>
      <name val="Arial Narrow"/>
      <family val="2"/>
    </font>
    <font>
      <sz val="16"/>
      <name val="Arial Narrow"/>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rgb="FFFF6600"/>
        <bgColor indexed="64"/>
      </patternFill>
    </fill>
    <fill>
      <patternFill patternType="solid">
        <fgColor rgb="FFFF0000"/>
        <bgColor indexed="64"/>
      </patternFill>
    </fill>
    <fill>
      <patternFill patternType="solid">
        <fgColor rgb="FFFFFF66"/>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
      <patternFill patternType="solid">
        <fgColor rgb="FF8EA9DB"/>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auto="1"/>
      </right>
      <top style="medium">
        <color auto="1"/>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0" fontId="2" fillId="0" borderId="0"/>
    <xf numFmtId="0" fontId="4" fillId="0" borderId="0"/>
    <xf numFmtId="0" fontId="12" fillId="0" borderId="0"/>
  </cellStyleXfs>
  <cellXfs count="233">
    <xf numFmtId="0" fontId="0" fillId="0" borderId="0" xfId="0"/>
    <xf numFmtId="0" fontId="3" fillId="0" borderId="1" xfId="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2" borderId="0" xfId="1" applyFont="1" applyFill="1"/>
    <xf numFmtId="0" fontId="10" fillId="0" borderId="0" xfId="1" applyFont="1" applyAlignment="1">
      <alignment vertical="center" wrapText="1"/>
    </xf>
    <xf numFmtId="0" fontId="10" fillId="10" borderId="1" xfId="1" applyFont="1" applyFill="1" applyBorder="1" applyAlignment="1">
      <alignment horizontal="center" vertical="center" wrapText="1"/>
    </xf>
    <xf numFmtId="9" fontId="7" fillId="0" borderId="1" xfId="1"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0" fontId="7" fillId="0" borderId="1" xfId="1" applyFont="1" applyBorder="1" applyAlignment="1">
      <alignment horizontal="center" vertical="center" wrapText="1"/>
    </xf>
    <xf numFmtId="0" fontId="7" fillId="0" borderId="1" xfId="1" applyFont="1" applyBorder="1" applyAlignment="1">
      <alignment vertical="center" wrapText="1"/>
    </xf>
    <xf numFmtId="0" fontId="7" fillId="0" borderId="0" xfId="1" applyFont="1" applyAlignment="1">
      <alignment vertical="center" wrapText="1"/>
    </xf>
    <xf numFmtId="0" fontId="7" fillId="0" borderId="0" xfId="1" applyFont="1" applyAlignment="1">
      <alignment horizontal="center" vertical="center" wrapText="1"/>
    </xf>
    <xf numFmtId="0" fontId="7" fillId="4" borderId="1" xfId="1" applyFont="1" applyFill="1" applyBorder="1" applyAlignment="1" applyProtection="1">
      <alignment horizontal="center" vertical="center" wrapText="1"/>
      <protection locked="0"/>
    </xf>
    <xf numFmtId="0" fontId="1" fillId="0" borderId="0" xfId="0" applyFont="1"/>
    <xf numFmtId="0" fontId="1" fillId="0" borderId="0" xfId="0" applyFont="1" applyAlignment="1">
      <alignment horizontal="left" vertical="center"/>
    </xf>
    <xf numFmtId="0" fontId="11" fillId="0" borderId="0" xfId="0" applyFont="1" applyAlignment="1">
      <alignment vertical="center" wrapText="1"/>
    </xf>
    <xf numFmtId="0" fontId="5" fillId="6" borderId="1" xfId="0" applyFont="1" applyFill="1" applyBorder="1" applyAlignment="1">
      <alignment horizontal="center" vertical="center" wrapText="1" readingOrder="1"/>
    </xf>
    <xf numFmtId="0" fontId="13" fillId="5" borderId="1" xfId="0" applyFont="1" applyFill="1" applyBorder="1" applyAlignment="1">
      <alignment horizontal="center" vertical="center" wrapText="1" readingOrder="1"/>
    </xf>
    <xf numFmtId="0" fontId="13" fillId="7" borderId="1" xfId="0" applyFont="1" applyFill="1" applyBorder="1" applyAlignment="1">
      <alignment horizontal="center" vertical="center" wrapText="1" readingOrder="1"/>
    </xf>
    <xf numFmtId="0" fontId="13" fillId="8" borderId="1" xfId="0" applyFont="1" applyFill="1" applyBorder="1" applyAlignment="1">
      <alignment horizontal="center" vertical="center" wrapText="1" readingOrder="1"/>
    </xf>
    <xf numFmtId="0" fontId="0" fillId="0" borderId="0" xfId="0" applyAlignment="1">
      <alignment horizontal="left"/>
    </xf>
    <xf numFmtId="9" fontId="11" fillId="11" borderId="1" xfId="0" applyNumberFormat="1" applyFont="1" applyFill="1" applyBorder="1" applyAlignment="1">
      <alignment horizontal="center" vertical="center" wrapText="1"/>
    </xf>
    <xf numFmtId="9" fontId="11" fillId="12" borderId="1" xfId="0" applyNumberFormat="1" applyFont="1" applyFill="1" applyBorder="1" applyAlignment="1">
      <alignment horizontal="center" vertical="center" wrapText="1"/>
    </xf>
    <xf numFmtId="9" fontId="7" fillId="12" borderId="1" xfId="1" applyNumberFormat="1" applyFont="1" applyFill="1" applyBorder="1" applyAlignment="1">
      <alignment horizontal="center" vertical="center" wrapText="1"/>
    </xf>
    <xf numFmtId="0" fontId="15" fillId="0" borderId="0" xfId="1" applyFont="1" applyAlignment="1">
      <alignment horizontal="center" vertical="center" wrapText="1"/>
    </xf>
    <xf numFmtId="0" fontId="5" fillId="0" borderId="0" xfId="1" applyFont="1" applyAlignment="1">
      <alignment vertical="center" wrapText="1"/>
    </xf>
    <xf numFmtId="0" fontId="5" fillId="0" borderId="0" xfId="1" applyFont="1" applyAlignment="1">
      <alignment horizontal="center" vertical="center" wrapText="1"/>
    </xf>
    <xf numFmtId="0" fontId="5" fillId="2" borderId="0" xfId="1" applyFont="1" applyFill="1"/>
    <xf numFmtId="0" fontId="5" fillId="2" borderId="9" xfId="1" applyFont="1" applyFill="1" applyBorder="1"/>
    <xf numFmtId="0" fontId="5" fillId="2" borderId="10" xfId="1" applyFont="1" applyFill="1" applyBorder="1"/>
    <xf numFmtId="0" fontId="5" fillId="2" borderId="0" xfId="1" applyFont="1" applyFill="1" applyAlignment="1">
      <alignment horizontal="center" vertical="center"/>
    </xf>
    <xf numFmtId="0" fontId="3" fillId="0" borderId="0" xfId="1" applyFont="1" applyAlignment="1">
      <alignment horizontal="center" vertical="center" wrapText="1"/>
    </xf>
    <xf numFmtId="0" fontId="5" fillId="0" borderId="9" xfId="1" applyFont="1" applyBorder="1" applyAlignment="1">
      <alignment vertical="center" wrapText="1"/>
    </xf>
    <xf numFmtId="0" fontId="5" fillId="0" borderId="10" xfId="1" applyFont="1" applyBorder="1" applyAlignment="1">
      <alignment vertical="center" wrapText="1"/>
    </xf>
    <xf numFmtId="0" fontId="5" fillId="0" borderId="13" xfId="1" applyFont="1" applyBorder="1" applyAlignment="1">
      <alignment vertical="center" wrapText="1"/>
    </xf>
    <xf numFmtId="9" fontId="5" fillId="0" borderId="1" xfId="1" applyNumberFormat="1" applyFont="1" applyBorder="1" applyAlignment="1">
      <alignment horizontal="center" vertical="center" wrapText="1"/>
    </xf>
    <xf numFmtId="9" fontId="5" fillId="0" borderId="14" xfId="1" applyNumberFormat="1" applyFont="1" applyBorder="1" applyAlignment="1">
      <alignment horizontal="center" vertical="center" wrapText="1"/>
    </xf>
    <xf numFmtId="0" fontId="16" fillId="0" borderId="0" xfId="1" applyFont="1" applyAlignment="1">
      <alignment vertical="center" wrapText="1"/>
    </xf>
    <xf numFmtId="0" fontId="3" fillId="0" borderId="1" xfId="1" applyFont="1" applyBorder="1" applyAlignment="1">
      <alignment vertical="center" wrapText="1"/>
    </xf>
    <xf numFmtId="0" fontId="17" fillId="0" borderId="1" xfId="0" applyFont="1" applyBorder="1" applyAlignment="1">
      <alignment horizontal="center" vertical="center" wrapText="1" readingOrder="1"/>
    </xf>
    <xf numFmtId="0" fontId="17" fillId="0" borderId="14" xfId="0" applyFont="1" applyBorder="1" applyAlignment="1">
      <alignment horizontal="center" vertical="center" wrapText="1" readingOrder="1"/>
    </xf>
    <xf numFmtId="0" fontId="5" fillId="0" borderId="1" xfId="1" applyFont="1" applyBorder="1" applyAlignment="1">
      <alignment vertical="center" wrapText="1"/>
    </xf>
    <xf numFmtId="0" fontId="5" fillId="0" borderId="1" xfId="0" applyFont="1" applyBorder="1" applyAlignment="1">
      <alignment horizontal="center" vertical="center" wrapText="1" readingOrder="1"/>
    </xf>
    <xf numFmtId="0" fontId="5" fillId="0" borderId="14" xfId="0" applyFont="1" applyBorder="1" applyAlignment="1">
      <alignment horizontal="center" vertical="center" wrapText="1" readingOrder="1"/>
    </xf>
    <xf numFmtId="0" fontId="18" fillId="0" borderId="0" xfId="2" applyFont="1"/>
    <xf numFmtId="0" fontId="5" fillId="0" borderId="0" xfId="1" applyFont="1" applyAlignment="1">
      <alignment horizontal="justify" vertical="center" wrapText="1"/>
    </xf>
    <xf numFmtId="0" fontId="5" fillId="6" borderId="14" xfId="0" applyFont="1" applyFill="1" applyBorder="1" applyAlignment="1">
      <alignment horizontal="center" vertical="center" wrapText="1" readingOrder="1"/>
    </xf>
    <xf numFmtId="9" fontId="5" fillId="0" borderId="15" xfId="1" applyNumberFormat="1" applyFont="1" applyBorder="1" applyAlignment="1">
      <alignment horizontal="center" vertical="center" wrapText="1"/>
    </xf>
    <xf numFmtId="0" fontId="18" fillId="0" borderId="0" xfId="2" applyFont="1" applyAlignment="1">
      <alignment horizontal="center" vertical="center"/>
    </xf>
    <xf numFmtId="0" fontId="20" fillId="0" borderId="0" xfId="2" applyFont="1" applyAlignment="1">
      <alignment vertical="center" textRotation="90" wrapText="1"/>
    </xf>
    <xf numFmtId="0" fontId="21" fillId="0" borderId="0" xfId="2" applyFont="1" applyAlignment="1">
      <alignment horizontal="center" vertical="center" wrapText="1"/>
    </xf>
    <xf numFmtId="0" fontId="18" fillId="0" borderId="0" xfId="2" applyFont="1" applyAlignment="1">
      <alignment horizontal="center" vertical="center" wrapText="1"/>
    </xf>
    <xf numFmtId="0" fontId="17" fillId="0" borderId="18" xfId="0" applyFont="1" applyBorder="1" applyAlignment="1">
      <alignment horizontal="center" vertical="center" wrapText="1" readingOrder="1"/>
    </xf>
    <xf numFmtId="0" fontId="13" fillId="8" borderId="18" xfId="0" applyFont="1" applyFill="1" applyBorder="1" applyAlignment="1">
      <alignment horizontal="center" vertical="center" wrapText="1" readingOrder="1"/>
    </xf>
    <xf numFmtId="0" fontId="13" fillId="7" borderId="18" xfId="0" applyFont="1" applyFill="1" applyBorder="1" applyAlignment="1">
      <alignment horizontal="center" vertical="center" wrapText="1" readingOrder="1"/>
    </xf>
    <xf numFmtId="0" fontId="13" fillId="5" borderId="18" xfId="0" applyFont="1" applyFill="1" applyBorder="1" applyAlignment="1">
      <alignment horizontal="center" vertical="center" wrapText="1" readingOrder="1"/>
    </xf>
    <xf numFmtId="0" fontId="5" fillId="6" borderId="19" xfId="0" applyFont="1" applyFill="1" applyBorder="1" applyAlignment="1">
      <alignment horizontal="center" vertical="center" wrapText="1" readingOrder="1"/>
    </xf>
    <xf numFmtId="9" fontId="5" fillId="0" borderId="17" xfId="1" applyNumberFormat="1" applyFont="1" applyBorder="1" applyAlignment="1">
      <alignment horizontal="center" vertical="center" wrapText="1"/>
    </xf>
    <xf numFmtId="0" fontId="5" fillId="0" borderId="18" xfId="0" applyFont="1" applyBorder="1" applyAlignment="1">
      <alignment horizontal="center" vertical="center" wrapText="1" readingOrder="1"/>
    </xf>
    <xf numFmtId="0" fontId="18" fillId="0" borderId="0" xfId="2" applyFont="1" applyAlignment="1">
      <alignment vertical="center"/>
    </xf>
    <xf numFmtId="0" fontId="16" fillId="0" borderId="0" xfId="0" applyFont="1" applyAlignment="1">
      <alignment vertical="center" readingOrder="1"/>
    </xf>
    <xf numFmtId="0" fontId="22" fillId="0" borderId="0" xfId="2" applyFont="1"/>
    <xf numFmtId="0" fontId="5" fillId="0" borderId="0" xfId="0" applyFont="1" applyAlignment="1">
      <alignment vertical="center"/>
    </xf>
    <xf numFmtId="0" fontId="5" fillId="0" borderId="0" xfId="0" applyFont="1" applyAlignment="1">
      <alignment vertical="center" readingOrder="1"/>
    </xf>
    <xf numFmtId="0" fontId="5" fillId="0" borderId="0" xfId="2" applyFont="1" applyAlignment="1">
      <alignment vertical="center"/>
    </xf>
    <xf numFmtId="0" fontId="5" fillId="0" borderId="1" xfId="1" applyFont="1" applyBorder="1" applyAlignment="1">
      <alignment horizontal="center" vertical="center" wrapText="1"/>
    </xf>
    <xf numFmtId="9" fontId="19" fillId="0" borderId="1" xfId="0" applyNumberFormat="1" applyFont="1" applyBorder="1" applyAlignment="1">
      <alignment horizontal="center" vertical="center" wrapText="1"/>
    </xf>
    <xf numFmtId="0" fontId="5" fillId="0" borderId="15" xfId="1" applyFont="1" applyBorder="1" applyAlignment="1">
      <alignment horizontal="center" vertical="center" wrapText="1"/>
    </xf>
    <xf numFmtId="9" fontId="19" fillId="0" borderId="14" xfId="0" applyNumberFormat="1" applyFont="1" applyBorder="1" applyAlignment="1">
      <alignment horizontal="center" vertical="center" wrapText="1"/>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9" fontId="19" fillId="0" borderId="18" xfId="0" applyNumberFormat="1" applyFont="1" applyBorder="1" applyAlignment="1">
      <alignment horizontal="center" vertical="center" wrapText="1"/>
    </xf>
    <xf numFmtId="9" fontId="19" fillId="0" borderId="19" xfId="0" applyNumberFormat="1" applyFont="1" applyBorder="1" applyAlignment="1">
      <alignment horizontal="center" vertical="center" wrapText="1"/>
    </xf>
    <xf numFmtId="0" fontId="5" fillId="0" borderId="5" xfId="1" applyFont="1" applyBorder="1" applyAlignment="1">
      <alignment horizontal="center" vertical="center" wrapText="1"/>
    </xf>
    <xf numFmtId="9" fontId="19" fillId="0" borderId="5" xfId="0" applyNumberFormat="1" applyFont="1" applyBorder="1" applyAlignment="1">
      <alignment horizontal="center" vertical="center" wrapText="1"/>
    </xf>
    <xf numFmtId="9" fontId="19" fillId="0" borderId="22" xfId="0" applyNumberFormat="1" applyFont="1" applyBorder="1" applyAlignment="1">
      <alignment horizontal="center" vertical="center" wrapText="1"/>
    </xf>
    <xf numFmtId="0" fontId="3" fillId="0" borderId="23"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2" fillId="2" borderId="0" xfId="1" applyFill="1"/>
    <xf numFmtId="0" fontId="2" fillId="2" borderId="9" xfId="1" applyFill="1" applyBorder="1"/>
    <xf numFmtId="0" fontId="2" fillId="2" borderId="10" xfId="1" applyFill="1" applyBorder="1"/>
    <xf numFmtId="0" fontId="2" fillId="2" borderId="0" xfId="1" applyFill="1" applyAlignment="1">
      <alignment horizontal="center" vertical="center"/>
    </xf>
    <xf numFmtId="0" fontId="2" fillId="0" borderId="0" xfId="1" applyAlignment="1">
      <alignment vertical="center" wrapText="1"/>
    </xf>
    <xf numFmtId="0" fontId="24" fillId="0" borderId="0" xfId="1" applyFont="1" applyAlignment="1">
      <alignment horizontal="center" vertical="center" wrapText="1"/>
    </xf>
    <xf numFmtId="0" fontId="2" fillId="0" borderId="9" xfId="1" applyBorder="1" applyAlignment="1">
      <alignment vertical="center" wrapText="1"/>
    </xf>
    <xf numFmtId="0" fontId="2" fillId="0" borderId="10" xfId="1" applyBorder="1" applyAlignment="1">
      <alignment vertical="center" wrapText="1"/>
    </xf>
    <xf numFmtId="0" fontId="2" fillId="0" borderId="13" xfId="1" applyBorder="1" applyAlignment="1">
      <alignment vertical="center" wrapText="1"/>
    </xf>
    <xf numFmtId="9" fontId="2" fillId="0" borderId="1" xfId="1" applyNumberFormat="1" applyBorder="1" applyAlignment="1">
      <alignment horizontal="center" vertical="center" wrapText="1"/>
    </xf>
    <xf numFmtId="9" fontId="2" fillId="0" borderId="14" xfId="1" applyNumberFormat="1" applyBorder="1" applyAlignment="1">
      <alignment horizontal="center" vertical="center" wrapText="1"/>
    </xf>
    <xf numFmtId="0" fontId="25" fillId="0" borderId="0" xfId="1" applyFont="1" applyAlignment="1">
      <alignment vertical="center" wrapText="1"/>
    </xf>
    <xf numFmtId="0" fontId="2" fillId="0" borderId="0" xfId="1" applyAlignment="1">
      <alignment horizontal="center" vertical="center" wrapText="1"/>
    </xf>
    <xf numFmtId="0" fontId="24" fillId="0" borderId="1" xfId="1" applyFont="1" applyBorder="1" applyAlignment="1">
      <alignment horizontal="center" vertical="center" wrapText="1"/>
    </xf>
    <xf numFmtId="0" fontId="24" fillId="0" borderId="1" xfId="1" applyFont="1" applyBorder="1" applyAlignment="1">
      <alignment vertical="center" wrapText="1"/>
    </xf>
    <xf numFmtId="0" fontId="26" fillId="0" borderId="1" xfId="0" applyFont="1" applyBorder="1" applyAlignment="1">
      <alignment horizontal="center" vertical="center" wrapText="1" readingOrder="1"/>
    </xf>
    <xf numFmtId="0" fontId="26" fillId="0" borderId="14" xfId="0" applyFont="1" applyBorder="1" applyAlignment="1">
      <alignment horizontal="center" vertical="center" wrapText="1" readingOrder="1"/>
    </xf>
    <xf numFmtId="0" fontId="2" fillId="0" borderId="1" xfId="1" applyBorder="1" applyAlignment="1">
      <alignment vertical="center" wrapText="1"/>
    </xf>
    <xf numFmtId="0" fontId="2" fillId="0" borderId="1" xfId="0" applyFont="1" applyBorder="1" applyAlignment="1">
      <alignment horizontal="center" vertical="center" wrapText="1" readingOrder="1"/>
    </xf>
    <xf numFmtId="0" fontId="2" fillId="0" borderId="14" xfId="0" applyFont="1" applyBorder="1" applyAlignment="1">
      <alignment horizontal="center" vertical="center" wrapText="1" readingOrder="1"/>
    </xf>
    <xf numFmtId="0" fontId="27" fillId="0" borderId="0" xfId="2" applyFont="1"/>
    <xf numFmtId="0" fontId="2" fillId="0" borderId="15" xfId="1" applyBorder="1" applyAlignment="1">
      <alignment horizontal="center" vertical="center" wrapText="1"/>
    </xf>
    <xf numFmtId="0" fontId="2" fillId="0" borderId="0" xfId="1" applyAlignment="1">
      <alignment horizontal="justify" vertical="center" wrapText="1"/>
    </xf>
    <xf numFmtId="0" fontId="28" fillId="5" borderId="1" xfId="0" applyFont="1" applyFill="1" applyBorder="1" applyAlignment="1">
      <alignment horizontal="center" vertical="center" wrapText="1" readingOrder="1"/>
    </xf>
    <xf numFmtId="0" fontId="2" fillId="6" borderId="14" xfId="0" applyFont="1" applyFill="1" applyBorder="1" applyAlignment="1">
      <alignment horizontal="center" vertical="center" wrapText="1" readingOrder="1"/>
    </xf>
    <xf numFmtId="9" fontId="2" fillId="0" borderId="15" xfId="1" applyNumberFormat="1" applyBorder="1" applyAlignment="1">
      <alignment horizontal="center" vertical="center" wrapText="1"/>
    </xf>
    <xf numFmtId="0" fontId="27" fillId="0" borderId="0" xfId="2" applyFont="1" applyAlignment="1">
      <alignment horizontal="center" vertical="center"/>
    </xf>
    <xf numFmtId="0" fontId="28" fillId="7" borderId="1" xfId="0" applyFont="1" applyFill="1" applyBorder="1" applyAlignment="1">
      <alignment horizontal="center" vertical="center" wrapText="1" readingOrder="1"/>
    </xf>
    <xf numFmtId="0" fontId="29" fillId="0" borderId="0" xfId="2" applyFont="1" applyAlignment="1">
      <alignment vertical="center" textRotation="90" wrapText="1"/>
    </xf>
    <xf numFmtId="0" fontId="30" fillId="0" borderId="0" xfId="2" applyFont="1" applyAlignment="1">
      <alignment horizontal="center" vertical="center" wrapText="1"/>
    </xf>
    <xf numFmtId="0" fontId="27" fillId="0" borderId="0" xfId="2" applyFont="1" applyAlignment="1">
      <alignment horizontal="center" vertical="center" wrapText="1"/>
    </xf>
    <xf numFmtId="0" fontId="28" fillId="8" borderId="1" xfId="0" applyFont="1" applyFill="1" applyBorder="1" applyAlignment="1">
      <alignment horizontal="center" vertical="center" wrapText="1" readingOrder="1"/>
    </xf>
    <xf numFmtId="0" fontId="26" fillId="0" borderId="18" xfId="0" applyFont="1" applyBorder="1" applyAlignment="1">
      <alignment horizontal="center" vertical="center" wrapText="1" readingOrder="1"/>
    </xf>
    <xf numFmtId="0" fontId="28" fillId="8" borderId="18" xfId="0" applyFont="1" applyFill="1" applyBorder="1" applyAlignment="1">
      <alignment horizontal="center" vertical="center" wrapText="1" readingOrder="1"/>
    </xf>
    <xf numFmtId="0" fontId="28" fillId="7" borderId="18" xfId="0" applyFont="1" applyFill="1" applyBorder="1" applyAlignment="1">
      <alignment horizontal="center" vertical="center" wrapText="1" readingOrder="1"/>
    </xf>
    <xf numFmtId="0" fontId="28" fillId="5" borderId="18" xfId="0" applyFont="1" applyFill="1" applyBorder="1" applyAlignment="1">
      <alignment horizontal="center" vertical="center" wrapText="1" readingOrder="1"/>
    </xf>
    <xf numFmtId="0" fontId="2" fillId="6" borderId="19" xfId="0" applyFont="1" applyFill="1" applyBorder="1" applyAlignment="1">
      <alignment horizontal="center" vertical="center" wrapText="1" readingOrder="1"/>
    </xf>
    <xf numFmtId="9" fontId="2" fillId="0" borderId="17" xfId="1" applyNumberFormat="1" applyBorder="1" applyAlignment="1">
      <alignment horizontal="center" vertical="center" wrapText="1"/>
    </xf>
    <xf numFmtId="0" fontId="2" fillId="0" borderId="18" xfId="0" applyFont="1" applyBorder="1" applyAlignment="1">
      <alignment horizontal="center" vertical="center" wrapText="1" readingOrder="1"/>
    </xf>
    <xf numFmtId="0" fontId="27" fillId="0" borderId="0" xfId="2" applyFont="1" applyAlignment="1">
      <alignment vertical="center"/>
    </xf>
    <xf numFmtId="0" fontId="2" fillId="6" borderId="1" xfId="0" applyFont="1" applyFill="1" applyBorder="1" applyAlignment="1">
      <alignment horizontal="center" vertical="center" wrapText="1" readingOrder="1"/>
    </xf>
    <xf numFmtId="0" fontId="25" fillId="0" borderId="0" xfId="0" applyFont="1" applyAlignment="1">
      <alignment vertical="center" readingOrder="1"/>
    </xf>
    <xf numFmtId="0" fontId="31" fillId="0" borderId="0" xfId="2" applyFont="1"/>
    <xf numFmtId="0" fontId="2" fillId="0" borderId="0" xfId="0" applyFont="1" applyAlignment="1">
      <alignment vertical="center"/>
    </xf>
    <xf numFmtId="0" fontId="2" fillId="0" borderId="0" xfId="0" applyFont="1" applyAlignment="1">
      <alignment vertical="center" readingOrder="1"/>
    </xf>
    <xf numFmtId="0" fontId="2" fillId="0" borderId="0" xfId="2" applyFont="1" applyAlignment="1">
      <alignment vertical="center"/>
    </xf>
    <xf numFmtId="0" fontId="2" fillId="0" borderId="0" xfId="1" applyAlignment="1">
      <alignment horizontal="left" vertical="center" wrapText="1"/>
    </xf>
    <xf numFmtId="0" fontId="2" fillId="2" borderId="13" xfId="1" applyFill="1" applyBorder="1"/>
    <xf numFmtId="0" fontId="24" fillId="0" borderId="5" xfId="1" applyFont="1" applyBorder="1" applyAlignment="1">
      <alignment horizontal="center" vertical="center" wrapText="1"/>
    </xf>
    <xf numFmtId="0" fontId="24" fillId="0" borderId="22" xfId="1" applyFont="1" applyBorder="1" applyAlignment="1">
      <alignment horizontal="center" vertical="center" wrapText="1"/>
    </xf>
    <xf numFmtId="0" fontId="3" fillId="0" borderId="39"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41" xfId="1" applyFont="1" applyBorder="1" applyAlignment="1">
      <alignment horizontal="center" vertical="center" wrapText="1"/>
    </xf>
    <xf numFmtId="0" fontId="2" fillId="0" borderId="1" xfId="1" applyBorder="1" applyAlignment="1">
      <alignment horizontal="center" vertical="center" wrapText="1"/>
    </xf>
    <xf numFmtId="0" fontId="2" fillId="0" borderId="21" xfId="1" applyBorder="1" applyAlignment="1">
      <alignment horizontal="center" vertical="center" wrapText="1"/>
    </xf>
    <xf numFmtId="0" fontId="2" fillId="0" borderId="11" xfId="1" applyBorder="1" applyAlignment="1">
      <alignment horizontal="center" vertical="center" wrapText="1"/>
    </xf>
    <xf numFmtId="0" fontId="2" fillId="0" borderId="17" xfId="1" applyBorder="1" applyAlignment="1">
      <alignment horizontal="center" vertical="center" wrapText="1"/>
    </xf>
    <xf numFmtId="0" fontId="2" fillId="0" borderId="18" xfId="1" applyBorder="1" applyAlignment="1">
      <alignment horizontal="center" vertical="center" wrapText="1"/>
    </xf>
    <xf numFmtId="0" fontId="5" fillId="0" borderId="0" xfId="1" applyFont="1" applyAlignment="1">
      <alignment horizontal="left" vertical="center" wrapText="1"/>
    </xf>
    <xf numFmtId="0" fontId="5" fillId="0" borderId="5" xfId="1" applyFont="1" applyBorder="1" applyAlignment="1">
      <alignment horizontal="left" vertical="center" wrapText="1"/>
    </xf>
    <xf numFmtId="0" fontId="5" fillId="0" borderId="1" xfId="1" applyFont="1" applyBorder="1" applyAlignment="1">
      <alignment horizontal="left" vertical="center" wrapText="1"/>
    </xf>
    <xf numFmtId="0" fontId="5" fillId="0" borderId="18" xfId="1" applyFont="1" applyBorder="1" applyAlignment="1">
      <alignment horizontal="left" vertical="center" wrapText="1"/>
    </xf>
    <xf numFmtId="0" fontId="2" fillId="0" borderId="11" xfId="1" applyBorder="1" applyAlignment="1">
      <alignment horizontal="left" vertical="center" wrapText="1"/>
    </xf>
    <xf numFmtId="0" fontId="2" fillId="0" borderId="1" xfId="1" applyBorder="1" applyAlignment="1">
      <alignment horizontal="left" vertical="center" wrapText="1"/>
    </xf>
    <xf numFmtId="0" fontId="2" fillId="0" borderId="18" xfId="1" applyBorder="1" applyAlignment="1">
      <alignment horizontal="left" vertical="center" wrapText="1"/>
    </xf>
    <xf numFmtId="0" fontId="2" fillId="2" borderId="0" xfId="1" applyFill="1" applyAlignment="1">
      <alignment horizontal="left" vertical="center"/>
    </xf>
    <xf numFmtId="9" fontId="14" fillId="0" borderId="11" xfId="0" applyNumberFormat="1" applyFont="1" applyBorder="1" applyAlignment="1">
      <alignment horizontal="center" vertical="center" wrapText="1"/>
    </xf>
    <xf numFmtId="9" fontId="14" fillId="0" borderId="12"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14" xfId="0" applyNumberFormat="1" applyFont="1" applyBorder="1" applyAlignment="1">
      <alignment horizontal="center" vertical="center" wrapText="1"/>
    </xf>
    <xf numFmtId="9" fontId="14" fillId="0" borderId="18" xfId="0" applyNumberFormat="1" applyFont="1" applyBorder="1" applyAlignment="1">
      <alignment horizontal="center" vertical="center" wrapText="1"/>
    </xf>
    <xf numFmtId="9" fontId="14" fillId="0" borderId="19" xfId="0" applyNumberFormat="1" applyFont="1" applyBorder="1" applyAlignment="1">
      <alignment horizontal="center" vertical="center" wrapText="1"/>
    </xf>
    <xf numFmtId="0" fontId="9" fillId="0" borderId="1" xfId="0" applyFont="1" applyBorder="1" applyAlignment="1">
      <alignment horizontal="left" vertical="center" wrapText="1"/>
    </xf>
    <xf numFmtId="0" fontId="10" fillId="9" borderId="1" xfId="1" applyFont="1" applyFill="1" applyBorder="1" applyAlignment="1">
      <alignment horizontal="center" vertical="center" wrapText="1"/>
    </xf>
    <xf numFmtId="9" fontId="8" fillId="9" borderId="1" xfId="1" applyNumberFormat="1" applyFont="1" applyFill="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5" xfId="1" applyFont="1" applyBorder="1" applyAlignment="1">
      <alignment horizontal="center" vertical="center" textRotation="90" wrapText="1"/>
    </xf>
    <xf numFmtId="0" fontId="3" fillId="0" borderId="17" xfId="1" applyFont="1" applyBorder="1" applyAlignment="1">
      <alignment horizontal="center" vertical="center" textRotation="90" wrapText="1"/>
    </xf>
    <xf numFmtId="0" fontId="3" fillId="0" borderId="16" xfId="1" applyFont="1" applyBorder="1" applyAlignment="1">
      <alignment horizontal="center" vertical="center" textRotation="90" wrapText="1"/>
    </xf>
    <xf numFmtId="0" fontId="3" fillId="0" borderId="20" xfId="1" applyFont="1" applyBorder="1" applyAlignment="1">
      <alignment horizontal="center" vertical="center" textRotation="90" wrapText="1"/>
    </xf>
    <xf numFmtId="0" fontId="23" fillId="2" borderId="0" xfId="1" applyFont="1" applyFill="1" applyAlignment="1">
      <alignment horizontal="center" vertical="center" wrapText="1"/>
    </xf>
    <xf numFmtId="0" fontId="3" fillId="0" borderId="27" xfId="1" applyFont="1" applyBorder="1" applyAlignment="1">
      <alignment horizontal="center" vertical="center" wrapText="1"/>
    </xf>
    <xf numFmtId="0" fontId="3" fillId="0" borderId="28" xfId="1" applyFont="1" applyBorder="1" applyAlignment="1">
      <alignment horizontal="center" vertical="center" wrapText="1"/>
    </xf>
    <xf numFmtId="0" fontId="3" fillId="0" borderId="29" xfId="1" applyFont="1" applyBorder="1" applyAlignment="1">
      <alignment horizontal="center" vertical="center" wrapText="1"/>
    </xf>
    <xf numFmtId="0" fontId="3" fillId="0" borderId="9"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3" fillId="0" borderId="37" xfId="1" applyFont="1" applyBorder="1" applyAlignment="1">
      <alignment horizontal="center" vertical="center" wrapText="1"/>
    </xf>
    <xf numFmtId="0" fontId="3" fillId="0" borderId="31"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32" xfId="1" applyFont="1" applyBorder="1" applyAlignment="1">
      <alignment horizontal="center" vertical="center" wrapText="1"/>
    </xf>
    <xf numFmtId="0" fontId="3" fillId="0" borderId="33" xfId="1" applyFont="1" applyBorder="1" applyAlignment="1">
      <alignment horizontal="center" vertical="center" wrapText="1"/>
    </xf>
    <xf numFmtId="0" fontId="3" fillId="0" borderId="34" xfId="1" applyFont="1" applyBorder="1" applyAlignment="1">
      <alignment horizontal="center" vertical="center" wrapText="1"/>
    </xf>
    <xf numFmtId="0" fontId="3" fillId="2" borderId="6" xfId="1" applyFont="1" applyFill="1" applyBorder="1" applyAlignment="1">
      <alignment horizontal="center"/>
    </xf>
    <xf numFmtId="0" fontId="3" fillId="2" borderId="7" xfId="1" applyFont="1" applyFill="1" applyBorder="1" applyAlignment="1">
      <alignment horizontal="center"/>
    </xf>
    <xf numFmtId="0" fontId="3" fillId="2" borderId="8" xfId="1" applyFont="1" applyFill="1" applyBorder="1" applyAlignment="1">
      <alignment horizontal="center"/>
    </xf>
    <xf numFmtId="0" fontId="24" fillId="0" borderId="11" xfId="1" applyFont="1" applyBorder="1" applyAlignment="1">
      <alignment horizontal="center" vertical="center" wrapText="1"/>
    </xf>
    <xf numFmtId="0" fontId="24" fillId="0" borderId="12" xfId="1" applyFont="1" applyBorder="1" applyAlignment="1">
      <alignment horizontal="center" vertical="center" wrapText="1"/>
    </xf>
    <xf numFmtId="0" fontId="24" fillId="0" borderId="15" xfId="1" applyFont="1" applyBorder="1" applyAlignment="1">
      <alignment horizontal="center" vertical="center" textRotation="90" wrapText="1"/>
    </xf>
    <xf numFmtId="0" fontId="24" fillId="0" borderId="17" xfId="1" applyFont="1" applyBorder="1" applyAlignment="1">
      <alignment horizontal="center" vertical="center" textRotation="90" wrapText="1"/>
    </xf>
    <xf numFmtId="0" fontId="24" fillId="0" borderId="3" xfId="1" applyFont="1" applyBorder="1" applyAlignment="1">
      <alignment horizontal="center" vertical="center" textRotation="90" wrapText="1"/>
    </xf>
    <xf numFmtId="0" fontId="3" fillId="0" borderId="38" xfId="1" applyFont="1" applyBorder="1" applyAlignment="1">
      <alignment horizontal="center" vertical="center" wrapText="1"/>
    </xf>
    <xf numFmtId="0" fontId="24" fillId="2" borderId="6" xfId="1" applyFont="1" applyFill="1" applyBorder="1" applyAlignment="1">
      <alignment horizontal="center"/>
    </xf>
    <xf numFmtId="0" fontId="24" fillId="2" borderId="7" xfId="1" applyFont="1" applyFill="1" applyBorder="1" applyAlignment="1">
      <alignment horizontal="center"/>
    </xf>
    <xf numFmtId="0" fontId="24" fillId="2" borderId="8" xfId="1" applyFont="1" applyFill="1" applyBorder="1" applyAlignment="1">
      <alignment horizontal="center"/>
    </xf>
    <xf numFmtId="0" fontId="7" fillId="0" borderId="0" xfId="1" applyFont="1" applyBorder="1" applyAlignment="1">
      <alignment vertical="center" wrapText="1"/>
    </xf>
    <xf numFmtId="0" fontId="7" fillId="2" borderId="0" xfId="1" applyFont="1" applyFill="1" applyBorder="1"/>
    <xf numFmtId="0" fontId="8" fillId="0" borderId="0" xfId="1" applyFont="1" applyBorder="1" applyAlignment="1">
      <alignment vertical="center" wrapText="1"/>
    </xf>
    <xf numFmtId="0" fontId="9" fillId="3" borderId="0" xfId="1" applyFont="1" applyFill="1" applyBorder="1" applyAlignment="1">
      <alignment vertical="center" wrapText="1"/>
    </xf>
    <xf numFmtId="0" fontId="9" fillId="3" borderId="0" xfId="1" applyFont="1" applyFill="1" applyBorder="1" applyAlignment="1">
      <alignment horizontal="center" vertical="center" wrapText="1"/>
    </xf>
    <xf numFmtId="0" fontId="10" fillId="0" borderId="0" xfId="1" applyFont="1" applyBorder="1" applyAlignment="1">
      <alignment horizontal="center" vertical="center"/>
    </xf>
    <xf numFmtId="0" fontId="10" fillId="0" borderId="0" xfId="0" applyFont="1" applyBorder="1" applyAlignment="1">
      <alignment horizontal="center" vertical="center" wrapText="1"/>
    </xf>
    <xf numFmtId="0" fontId="7" fillId="2" borderId="0" xfId="1" applyFont="1" applyFill="1" applyBorder="1" applyAlignment="1">
      <alignment horizontal="center"/>
    </xf>
    <xf numFmtId="0" fontId="10" fillId="0" borderId="0" xfId="1" applyFont="1" applyBorder="1" applyAlignment="1">
      <alignment vertical="center" wrapText="1"/>
    </xf>
    <xf numFmtId="0" fontId="7" fillId="0" borderId="0" xfId="1" applyFont="1" applyBorder="1" applyAlignment="1">
      <alignment horizontal="center" vertical="center" wrapText="1"/>
    </xf>
    <xf numFmtId="0" fontId="15" fillId="0" borderId="0" xfId="1" applyFont="1" applyBorder="1" applyAlignment="1">
      <alignment horizontal="center" vertical="center" wrapText="1"/>
    </xf>
    <xf numFmtId="0" fontId="35" fillId="0" borderId="0" xfId="0" applyFont="1" applyAlignment="1">
      <alignment vertical="center"/>
    </xf>
    <xf numFmtId="0" fontId="35" fillId="0" borderId="1" xfId="0" applyFont="1" applyBorder="1" applyAlignment="1">
      <alignment horizontal="left" vertical="center" wrapText="1"/>
    </xf>
    <xf numFmtId="0" fontId="7" fillId="2" borderId="0" xfId="1" applyFont="1" applyFill="1" applyBorder="1" applyAlignment="1">
      <alignment horizontal="center" vertical="center"/>
    </xf>
    <xf numFmtId="0" fontId="35" fillId="0" borderId="0" xfId="0" applyFont="1" applyBorder="1" applyAlignment="1">
      <alignment vertical="center"/>
    </xf>
    <xf numFmtId="0" fontId="32" fillId="3" borderId="1" xfId="1" applyFont="1" applyFill="1" applyBorder="1" applyAlignment="1">
      <alignment horizontal="center" vertical="center" wrapText="1"/>
    </xf>
    <xf numFmtId="0" fontId="38" fillId="13" borderId="1" xfId="1" applyFont="1" applyFill="1" applyBorder="1" applyAlignment="1">
      <alignment horizontal="center" vertical="center" wrapText="1"/>
    </xf>
    <xf numFmtId="0" fontId="39" fillId="0" borderId="1" xfId="1" applyFont="1" applyBorder="1" applyAlignment="1">
      <alignment horizontal="center" vertical="center" wrapText="1"/>
    </xf>
    <xf numFmtId="0" fontId="38" fillId="10" borderId="1" xfId="1" applyFont="1" applyFill="1" applyBorder="1" applyAlignment="1">
      <alignment horizontal="center" vertical="center" wrapText="1"/>
    </xf>
    <xf numFmtId="14" fontId="10" fillId="10" borderId="1" xfId="1" applyNumberFormat="1" applyFont="1" applyFill="1" applyBorder="1" applyAlignment="1">
      <alignment horizontal="center" vertical="center" wrapText="1"/>
    </xf>
    <xf numFmtId="0" fontId="7" fillId="4" borderId="1" xfId="1" applyFont="1" applyFill="1" applyBorder="1" applyAlignment="1" applyProtection="1">
      <alignment horizontal="left" vertical="center" wrapText="1"/>
      <protection locked="0"/>
    </xf>
    <xf numFmtId="14" fontId="7" fillId="4" borderId="1" xfId="1" applyNumberFormat="1" applyFont="1" applyFill="1" applyBorder="1" applyAlignment="1" applyProtection="1">
      <alignment horizontal="center" vertical="center" wrapText="1"/>
      <protection locked="0"/>
    </xf>
    <xf numFmtId="0" fontId="7" fillId="4" borderId="1" xfId="1" applyFont="1" applyFill="1" applyBorder="1" applyAlignment="1" applyProtection="1">
      <alignment horizontal="justify" vertical="center" wrapText="1"/>
      <protection locked="0"/>
    </xf>
    <xf numFmtId="0" fontId="34" fillId="0" borderId="1" xfId="0" applyFont="1" applyBorder="1" applyAlignment="1">
      <alignment horizontal="left" vertical="center"/>
    </xf>
    <xf numFmtId="0" fontId="35" fillId="0" borderId="1" xfId="0" applyFont="1" applyBorder="1" applyAlignment="1">
      <alignment horizontal="left" vertical="center"/>
    </xf>
    <xf numFmtId="0" fontId="35" fillId="0" borderId="0" xfId="0" applyFont="1" applyBorder="1" applyAlignment="1">
      <alignment horizontal="center" vertical="center"/>
    </xf>
    <xf numFmtId="0" fontId="8" fillId="9" borderId="1" xfId="1" applyFont="1" applyFill="1" applyBorder="1" applyAlignment="1">
      <alignment horizontal="center" vertical="center" wrapText="1"/>
    </xf>
    <xf numFmtId="0" fontId="8" fillId="10" borderId="1" xfId="1" applyFont="1" applyFill="1" applyBorder="1" applyAlignment="1">
      <alignment horizontal="center" vertical="center" wrapText="1"/>
    </xf>
    <xf numFmtId="9" fontId="8" fillId="10" borderId="1" xfId="1"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9" fontId="11" fillId="11" borderId="1" xfId="0" applyNumberFormat="1" applyFont="1" applyFill="1" applyBorder="1" applyAlignment="1">
      <alignment horizontal="center" vertical="center" wrapText="1"/>
    </xf>
    <xf numFmtId="9" fontId="11" fillId="12" borderId="1" xfId="0" applyNumberFormat="1" applyFont="1" applyFill="1" applyBorder="1" applyAlignment="1">
      <alignment horizontal="center" vertical="center" wrapText="1"/>
    </xf>
    <xf numFmtId="9" fontId="7" fillId="12" borderId="1" xfId="1" applyNumberFormat="1" applyFont="1" applyFill="1" applyBorder="1" applyAlignment="1">
      <alignment horizontal="center" vertical="center" wrapText="1"/>
    </xf>
    <xf numFmtId="9" fontId="11" fillId="0" borderId="1" xfId="0" applyNumberFormat="1" applyFont="1" applyBorder="1" applyAlignment="1">
      <alignment horizontal="center" vertical="center" wrapText="1"/>
    </xf>
    <xf numFmtId="0" fontId="7" fillId="0" borderId="1" xfId="1" applyFont="1" applyBorder="1" applyAlignment="1">
      <alignment horizontal="center" vertical="center" wrapText="1"/>
    </xf>
    <xf numFmtId="0" fontId="7" fillId="4" borderId="1" xfId="1" applyFont="1" applyFill="1" applyBorder="1" applyAlignment="1" applyProtection="1">
      <alignment horizontal="center" vertical="center" wrapText="1"/>
      <protection locked="0"/>
    </xf>
    <xf numFmtId="0" fontId="7" fillId="0" borderId="1" xfId="1" applyFont="1" applyBorder="1" applyAlignment="1">
      <alignment vertical="center" wrapText="1"/>
    </xf>
    <xf numFmtId="9" fontId="7" fillId="0" borderId="1" xfId="1" applyNumberFormat="1" applyFont="1" applyBorder="1" applyAlignment="1">
      <alignment horizontal="center" vertical="center" wrapText="1"/>
    </xf>
    <xf numFmtId="0" fontId="33" fillId="2" borderId="0" xfId="1" applyFont="1" applyFill="1" applyBorder="1" applyAlignment="1">
      <alignment horizontal="left" vertical="center" wrapText="1"/>
    </xf>
    <xf numFmtId="0" fontId="36" fillId="0" borderId="3" xfId="1" applyFont="1" applyBorder="1" applyAlignment="1">
      <alignment horizontal="left" vertical="center" wrapText="1"/>
    </xf>
    <xf numFmtId="0" fontId="36" fillId="0" borderId="2" xfId="1" applyFont="1" applyBorder="1" applyAlignment="1">
      <alignment horizontal="left" vertical="center" wrapText="1"/>
    </xf>
    <xf numFmtId="0" fontId="36" fillId="0" borderId="4" xfId="1" applyFont="1" applyBorder="1" applyAlignment="1">
      <alignment horizontal="left" vertical="center" wrapText="1"/>
    </xf>
  </cellXfs>
  <cellStyles count="4">
    <cellStyle name="Normal" xfId="0" builtinId="0"/>
    <cellStyle name="Normal 2" xfId="1" xr:uid="{D7196200-AAAB-4A83-BEA7-11FB73D3A33D}"/>
    <cellStyle name="Normal 2 2" xfId="3" xr:uid="{731813B2-552F-4874-8EB6-E2F2760EB9E5}"/>
    <cellStyle name="Normal 3" xfId="2" xr:uid="{411FB1D4-904F-423C-8B53-41B1CCD70CE8}"/>
  </cellStyles>
  <dxfs count="48">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448832</xdr:colOff>
      <xdr:row>2</xdr:row>
      <xdr:rowOff>213590</xdr:rowOff>
    </xdr:from>
    <xdr:to>
      <xdr:col>4</xdr:col>
      <xdr:colOff>1067956</xdr:colOff>
      <xdr:row>4</xdr:row>
      <xdr:rowOff>524359</xdr:rowOff>
    </xdr:to>
    <xdr:pic>
      <xdr:nvPicPr>
        <xdr:cNvPr id="2" name="Imagen 1">
          <a:extLst>
            <a:ext uri="{FF2B5EF4-FFF2-40B4-BE49-F238E27FC236}">
              <a16:creationId xmlns:a16="http://schemas.microsoft.com/office/drawing/2014/main" id="{37D4078E-7E90-46BA-8C7D-5353AFB436B5}"/>
            </a:ext>
          </a:extLst>
        </xdr:cNvPr>
        <xdr:cNvPicPr>
          <a:picLocks noChangeAspect="1"/>
        </xdr:cNvPicPr>
      </xdr:nvPicPr>
      <xdr:blipFill>
        <a:blip xmlns:r="http://schemas.openxmlformats.org/officeDocument/2006/relationships" r:embed="rId1"/>
        <a:stretch>
          <a:fillRect/>
        </a:stretch>
      </xdr:blipFill>
      <xdr:spPr>
        <a:xfrm>
          <a:off x="1184855" y="632113"/>
          <a:ext cx="2856056" cy="149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57320\Downloads\Mapa%20de%20Riesgos%20UApA.xlsx" TargetMode="External"/><Relationship Id="rId1" Type="http://schemas.openxmlformats.org/officeDocument/2006/relationships/externalLinkPath" Target="/Users/57320/Downloads/Mapa%20de%20Riesgos%20UAp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57320\Downloads\20251128_Mapa%20de%20Riesgos%20UApA%20(&#218;ltimo%20archivo).xlsx" TargetMode="External"/><Relationship Id="rId1" Type="http://schemas.openxmlformats.org/officeDocument/2006/relationships/externalLinkPath" Target="/Users/57320/Downloads/20251128_Mapa%20de%20Riesgos%20UApA%20(&#218;ltimo%20archiv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amp;V%20Consultoria%20SAS/Documents/UAPA/Riesgos/DES-FR-11%20Ficha%20integral%20del%20riesgo%20-%20Proceso%20Gesti&#243;n%20Administrativa.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57320\Documents\UAPA\RIESGOS\2025\20251127_Documento%20-%20Mapa%20de%20Riesgos%20Institucionales%20UApA-VF.xlsx" TargetMode="External"/><Relationship Id="rId1" Type="http://schemas.openxmlformats.org/officeDocument/2006/relationships/externalLinkPath" Target="/Users/57320/Documents/UAPA/RIESGOS/2025/20251127_Documento%20-%20Mapa%20de%20Riesgos%20Institucionales%20UApA-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STRUCTIVO"/>
      <sheetName val="Identificación y Análisis"/>
      <sheetName val="11 FORMULAS"/>
      <sheetName val="Valoración de Riesgos"/>
      <sheetName val="Nivel Riesgo Inherente"/>
      <sheetName val="Valoración de Controles"/>
      <sheetName val="Nivel Riesgo Residual"/>
      <sheetName val="Mapas de Calor"/>
      <sheetName val="Mapa de Riesgos"/>
      <sheetName val="Estado Riesgos"/>
      <sheetName val="Control de Cambios"/>
      <sheetName val="Mapa de Riesgos UApA"/>
    </sheetNames>
    <sheetDataSet>
      <sheetData sheetId="0"/>
      <sheetData sheetId="1"/>
      <sheetData sheetId="2"/>
      <sheetData sheetId="3">
        <row r="8">
          <cell r="G8">
            <v>0.4</v>
          </cell>
          <cell r="Z8" t="str">
            <v>Menor a 10 SMLMV</v>
          </cell>
          <cell r="AA8" t="str">
            <v>El riesgo afecta la imagen de algún área de la organización.</v>
          </cell>
        </row>
        <row r="9">
          <cell r="Z9" t="str">
            <v>Entre 10 y 50 SMLMV</v>
          </cell>
          <cell r="AA9" t="str">
            <v>El riesgo afecta la imagen de la entidad internamente, de conocimiento general nivel interno, de junta directiva y accionistas y/o de proveedores.</v>
          </cell>
        </row>
        <row r="10">
          <cell r="Z10" t="str">
            <v>Entre 50 y 100 SMLMV</v>
          </cell>
          <cell r="AA10" t="str">
            <v>El riesgo afecta la imagen de la entidad con algunos usuarios de relevancia frente al logro de los objetivos.</v>
          </cell>
        </row>
        <row r="11">
          <cell r="Z11" t="str">
            <v>Entre 100 y 500 SMLMV</v>
          </cell>
          <cell r="AA11" t="str">
            <v>El riesgo afecta la imagen de la entidad con efecto publicitario sostenido a nivel de sector administrativo, nivel departamental o municipal.</v>
          </cell>
        </row>
        <row r="12">
          <cell r="Z12" t="str">
            <v>Mayor a 500 SMLMV</v>
          </cell>
          <cell r="AA12" t="str">
            <v>El riesgo afecta la imagen de la entidad a nivel nacional, con efecto publicitario sostenido a nivel país</v>
          </cell>
        </row>
        <row r="13">
          <cell r="Z13" t="str">
            <v>N/A</v>
          </cell>
          <cell r="AA13" t="str">
            <v>N/A</v>
          </cell>
        </row>
      </sheetData>
      <sheetData sheetId="4">
        <row r="8">
          <cell r="E8" t="str">
            <v>Baja</v>
          </cell>
        </row>
      </sheetData>
      <sheetData sheetId="5">
        <row r="12">
          <cell r="V12">
            <v>0.24</v>
          </cell>
        </row>
      </sheetData>
      <sheetData sheetId="6">
        <row r="4">
          <cell r="D4">
            <v>0.24</v>
          </cell>
        </row>
      </sheetData>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STRUCTIVO"/>
      <sheetName val="Identificación y Análisis"/>
      <sheetName val="11 FORMULAS"/>
      <sheetName val="Valoración de Riesgos"/>
      <sheetName val="Nivel Riesgo Inherente"/>
      <sheetName val="Valoración de Controles"/>
      <sheetName val="Nivel Riesgo Residual"/>
      <sheetName val="Mapas de Calor"/>
      <sheetName val="Mapa de Riesgos"/>
      <sheetName val="Mapa de Riesgos Consolidado"/>
      <sheetName val="Estado Riesgos"/>
      <sheetName val="Control de Cambios"/>
      <sheetName val="20251128_Mapa de Riesgos UApA ("/>
    </sheetNames>
    <sheetDataSet>
      <sheetData sheetId="0"/>
      <sheetData sheetId="1"/>
      <sheetData sheetId="2"/>
      <sheetData sheetId="3">
        <row r="8">
          <cell r="Z8" t="str">
            <v>Menor a 10 SMLMV</v>
          </cell>
          <cell r="AA8" t="str">
            <v>El riesgo afecta la imagen de algún área de la organización.</v>
          </cell>
        </row>
        <row r="9">
          <cell r="Z9" t="str">
            <v>Entre 10 y 50 SMLMV</v>
          </cell>
          <cell r="AA9" t="str">
            <v>El riesgo afecta la imagen de la entidad internamente, de conocimiento general nivel interno, de junta directiva y accionistas y/o de proveedores.</v>
          </cell>
        </row>
        <row r="10">
          <cell r="Z10" t="str">
            <v>Entre 50 y 100 SMLMV</v>
          </cell>
          <cell r="AA10" t="str">
            <v>El riesgo afecta la imagen de la entidad con algunos usuarios de relevancia frente al logro de los objetivos.</v>
          </cell>
        </row>
        <row r="11">
          <cell r="Z11" t="str">
            <v>Entre 100 y 500 SMLMV</v>
          </cell>
          <cell r="AA11" t="str">
            <v>El riesgo afecta la imagen de la entidad con efecto publicitario sostenido a nivel de sector administrativo, nivel departamental o municipal.</v>
          </cell>
        </row>
        <row r="12">
          <cell r="Z12" t="str">
            <v>Mayor a 500 SMLMV</v>
          </cell>
          <cell r="AA12" t="str">
            <v>El riesgo afecta la imagen de la entidad a nivel nacional, con efecto publicitario sostenido a nivel país</v>
          </cell>
        </row>
        <row r="13">
          <cell r="Z13" t="str">
            <v>N/A</v>
          </cell>
          <cell r="AA13" t="str">
            <v>N/A</v>
          </cell>
        </row>
      </sheetData>
      <sheetData sheetId="4"/>
      <sheetData sheetId="5"/>
      <sheetData sheetId="6"/>
      <sheetData sheetId="7"/>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Hoja2"/>
      <sheetName val="ACTA DE CIERRE"/>
      <sheetName val="Contexto Estrat. Ins"/>
      <sheetName val="Contexto proceso"/>
      <sheetName val="DOFA"/>
      <sheetName val="Priorización escenarios "/>
      <sheetName val="Controles Seguridad Digital"/>
      <sheetName val="Ficha1"/>
      <sheetName val="Hoja1"/>
      <sheetName val="Mapa del Proceso"/>
      <sheetName val="Impacto"/>
      <sheetName val="Imp_oportunidad"/>
      <sheetName val="Factibilidad"/>
      <sheetName val="Frecuencia"/>
      <sheetName val="Frecuencia Riesgos"/>
      <sheetName val="Enc_Imp_Corrupción"/>
      <sheetName val="Inventario de Activos"/>
      <sheetName val="Inventario controles "/>
      <sheetName val="Datos (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sheetData sheetId="11" refreshError="1"/>
      <sheetData sheetId="12" refreshError="1"/>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a de Riesgos"/>
      <sheetName val="Hoja2"/>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55469-F9CB-4FCB-87CE-9C15F5D4E416}">
  <sheetPr>
    <tabColor rgb="FF7030A0"/>
  </sheetPr>
  <dimension ref="A1:XFD77"/>
  <sheetViews>
    <sheetView showGridLines="0" tabSelected="1" topLeftCell="T1" zoomScale="44" zoomScaleNormal="55" zoomScaleSheetLayoutView="10" zoomScalePageLayoutView="10" workbookViewId="0">
      <selection activeCell="AK11" sqref="AK11"/>
    </sheetView>
  </sheetViews>
  <sheetFormatPr baseColWidth="10" defaultColWidth="0" defaultRowHeight="13" zeroHeight="1" x14ac:dyDescent="0.35"/>
  <cols>
    <col min="1" max="1" width="3.7265625" style="12" customWidth="1"/>
    <col min="2" max="2" width="6.81640625" style="12" customWidth="1"/>
    <col min="3" max="3" width="16.90625" style="12" customWidth="1"/>
    <col min="4" max="4" width="15.1796875" style="12" customWidth="1"/>
    <col min="5" max="5" width="39.54296875" style="12" customWidth="1"/>
    <col min="6" max="6" width="22.08984375" style="13" customWidth="1"/>
    <col min="7" max="7" width="16.453125" style="13" customWidth="1"/>
    <col min="8" max="9" width="14.08984375" style="13" customWidth="1"/>
    <col min="10" max="10" width="20.81640625" style="13" customWidth="1"/>
    <col min="11" max="11" width="16.90625" style="13" customWidth="1"/>
    <col min="12" max="12" width="16.81640625" style="13" customWidth="1"/>
    <col min="13" max="13" width="67.81640625" style="13" customWidth="1"/>
    <col min="14" max="14" width="16.81640625" style="13" customWidth="1"/>
    <col min="15" max="15" width="20.1796875" style="13" customWidth="1"/>
    <col min="16" max="16" width="20.81640625" style="13" customWidth="1"/>
    <col min="17" max="17" width="20.36328125" style="13" customWidth="1"/>
    <col min="18" max="18" width="16.81640625" style="13" customWidth="1"/>
    <col min="19" max="19" width="20.1796875" style="13" customWidth="1"/>
    <col min="20" max="20" width="16.81640625" style="13" customWidth="1"/>
    <col min="21" max="21" width="15.453125" style="13" customWidth="1"/>
    <col min="22" max="22" width="13" style="13" customWidth="1"/>
    <col min="23" max="23" width="22" style="13" customWidth="1"/>
    <col min="24" max="24" width="20.6328125" style="13" customWidth="1"/>
    <col min="25" max="25" width="21.453125" style="13" customWidth="1"/>
    <col min="26" max="26" width="14.54296875" style="13" customWidth="1"/>
    <col min="27" max="27" width="15.453125" style="13" customWidth="1"/>
    <col min="28" max="28" width="16.90625" style="13" customWidth="1"/>
    <col min="29" max="29" width="19.81640625" style="13" customWidth="1"/>
    <col min="30" max="30" width="18.6328125" style="13" customWidth="1"/>
    <col min="31" max="31" width="19" style="13" customWidth="1"/>
    <col min="32" max="32" width="52.36328125" style="12" customWidth="1"/>
    <col min="33" max="33" width="19.54296875" style="12" customWidth="1"/>
    <col min="34" max="34" width="19.7265625" style="12" customWidth="1"/>
    <col min="35" max="35" width="17" style="12" customWidth="1"/>
    <col min="36" max="36" width="46.90625" style="198" customWidth="1"/>
    <col min="37" max="37" width="4" style="189" customWidth="1"/>
    <col min="38" max="263" width="11.453125" style="189" hidden="1" customWidth="1"/>
    <col min="264" max="264" width="12.453125" style="189" hidden="1" customWidth="1"/>
    <col min="265" max="265" width="47" style="189" hidden="1" customWidth="1"/>
    <col min="266" max="269" width="35" style="189" hidden="1" customWidth="1"/>
    <col min="270" max="276" width="11.453125" style="189" hidden="1" customWidth="1"/>
    <col min="277" max="277" width="12.453125" style="189" hidden="1" customWidth="1"/>
    <col min="278" max="278" width="47" style="189" hidden="1" customWidth="1"/>
    <col min="279" max="282" width="35" style="189" hidden="1" customWidth="1"/>
    <col min="283" max="284" width="11.453125" style="189" hidden="1" customWidth="1"/>
    <col min="285" max="285" width="12.453125" style="189" hidden="1" customWidth="1"/>
    <col min="286" max="286" width="47" style="189" hidden="1" customWidth="1"/>
    <col min="287" max="292" width="35" style="189" hidden="1" customWidth="1"/>
    <col min="293" max="16373" width="14.453125" style="189" hidden="1"/>
    <col min="16374" max="16374" width="10.7265625" style="189" hidden="1" customWidth="1"/>
    <col min="16375" max="16375" width="21.08984375" style="189" hidden="1" customWidth="1"/>
    <col min="16376" max="16384" width="17.54296875" style="189" hidden="1" customWidth="1"/>
  </cols>
  <sheetData>
    <row r="1" spans="1:36 16364:16364" x14ac:dyDescent="0.35"/>
    <row r="2" spans="1:36 16364:16364" ht="20.5" customHeight="1" x14ac:dyDescent="0.35"/>
    <row r="3" spans="1:36 16364:16364" ht="39" customHeight="1" x14ac:dyDescent="0.35">
      <c r="B3" s="204"/>
      <c r="C3" s="204"/>
      <c r="D3" s="204"/>
      <c r="E3" s="204"/>
      <c r="F3" s="205" t="s">
        <v>278</v>
      </c>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12" t="s">
        <v>279</v>
      </c>
    </row>
    <row r="4" spans="1:36 16364:16364" ht="54.5" customHeight="1" x14ac:dyDescent="0.35">
      <c r="B4" s="204"/>
      <c r="C4" s="204"/>
      <c r="D4" s="204"/>
      <c r="E4" s="204"/>
      <c r="F4" s="206" t="s">
        <v>287</v>
      </c>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12" t="s">
        <v>280</v>
      </c>
    </row>
    <row r="5" spans="1:36 16364:16364" ht="57" customHeight="1" x14ac:dyDescent="0.35">
      <c r="B5" s="204"/>
      <c r="C5" s="204"/>
      <c r="D5" s="204"/>
      <c r="E5" s="204"/>
      <c r="F5" s="207" t="s">
        <v>288</v>
      </c>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13" t="s">
        <v>382</v>
      </c>
    </row>
    <row r="6" spans="1:36 16364:16364" ht="42" customHeight="1" x14ac:dyDescent="0.35">
      <c r="B6" s="229" t="s">
        <v>281</v>
      </c>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row>
    <row r="7" spans="1:36 16364:16364" s="190" customFormat="1" ht="5.4" customHeight="1" x14ac:dyDescent="0.3">
      <c r="A7" s="5"/>
      <c r="D7" s="191"/>
      <c r="E7" s="192"/>
      <c r="F7" s="193"/>
      <c r="G7" s="193"/>
      <c r="H7" s="193"/>
      <c r="I7" s="194"/>
      <c r="J7" s="195"/>
      <c r="K7" s="194"/>
      <c r="L7" s="196"/>
      <c r="M7" s="196"/>
      <c r="N7" s="196"/>
      <c r="O7" s="196"/>
      <c r="P7" s="196"/>
      <c r="Q7" s="196"/>
      <c r="R7" s="196"/>
      <c r="S7" s="196"/>
      <c r="T7" s="196"/>
      <c r="U7" s="194"/>
      <c r="V7" s="194"/>
      <c r="W7" s="194"/>
      <c r="X7" s="194"/>
      <c r="Y7" s="195"/>
      <c r="Z7" s="194"/>
      <c r="AA7" s="196"/>
      <c r="AB7" s="196"/>
      <c r="AC7" s="196"/>
      <c r="AD7" s="196"/>
      <c r="AE7" s="196"/>
      <c r="AJ7" s="202"/>
    </row>
    <row r="8" spans="1:36 16364:16364" s="190" customFormat="1" ht="5.4" customHeight="1" x14ac:dyDescent="0.3">
      <c r="A8" s="5"/>
      <c r="D8" s="191"/>
      <c r="E8" s="192"/>
      <c r="F8" s="193"/>
      <c r="G8" s="193"/>
      <c r="H8" s="193"/>
      <c r="I8" s="194"/>
      <c r="J8" s="195"/>
      <c r="K8" s="194"/>
      <c r="L8" s="196"/>
      <c r="M8" s="196"/>
      <c r="N8" s="196"/>
      <c r="O8" s="196"/>
      <c r="P8" s="196"/>
      <c r="Q8" s="196"/>
      <c r="R8" s="196"/>
      <c r="S8" s="196"/>
      <c r="T8" s="196"/>
      <c r="U8" s="194"/>
      <c r="V8" s="194"/>
      <c r="W8" s="194"/>
      <c r="X8" s="194"/>
      <c r="Y8" s="195"/>
      <c r="Z8" s="194"/>
      <c r="AA8" s="196"/>
      <c r="AB8" s="196"/>
      <c r="AC8" s="196"/>
      <c r="AD8" s="196"/>
      <c r="AE8" s="196"/>
      <c r="AJ8" s="202"/>
    </row>
    <row r="9" spans="1:36 16364:16364" s="190" customFormat="1" ht="5.4" customHeight="1" x14ac:dyDescent="0.3">
      <c r="A9" s="5"/>
      <c r="D9" s="191"/>
      <c r="E9" s="192"/>
      <c r="F9" s="193"/>
      <c r="G9" s="193"/>
      <c r="H9" s="193"/>
      <c r="I9" s="194"/>
      <c r="J9" s="195"/>
      <c r="K9" s="194"/>
      <c r="L9" s="196"/>
      <c r="M9" s="196"/>
      <c r="N9" s="196"/>
      <c r="O9" s="196"/>
      <c r="P9" s="196"/>
      <c r="Q9" s="196"/>
      <c r="R9" s="196"/>
      <c r="S9" s="196"/>
      <c r="T9" s="196"/>
      <c r="U9" s="194"/>
      <c r="V9" s="194"/>
      <c r="W9" s="194"/>
      <c r="X9" s="194"/>
      <c r="Y9" s="195"/>
      <c r="Z9" s="194"/>
      <c r="AA9" s="196"/>
      <c r="AB9" s="196"/>
      <c r="AC9" s="196"/>
      <c r="AD9" s="196"/>
      <c r="AE9" s="196"/>
      <c r="AJ9" s="202"/>
    </row>
    <row r="10" spans="1:36 16364:16364" s="190" customFormat="1" ht="5.4" customHeight="1" x14ac:dyDescent="0.3">
      <c r="A10" s="5"/>
      <c r="D10" s="191"/>
      <c r="E10" s="192"/>
      <c r="F10" s="193"/>
      <c r="G10" s="193"/>
      <c r="H10" s="193"/>
      <c r="I10" s="194"/>
      <c r="J10" s="195"/>
      <c r="K10" s="194"/>
      <c r="L10" s="196"/>
      <c r="M10" s="196"/>
      <c r="N10" s="196"/>
      <c r="O10" s="196"/>
      <c r="P10" s="196"/>
      <c r="Q10" s="196"/>
      <c r="R10" s="196"/>
      <c r="S10" s="196"/>
      <c r="T10" s="196"/>
      <c r="U10" s="194"/>
      <c r="V10" s="194"/>
      <c r="W10" s="194"/>
      <c r="X10" s="194"/>
      <c r="Y10" s="195"/>
      <c r="Z10" s="194"/>
      <c r="AA10" s="196"/>
      <c r="AB10" s="196"/>
      <c r="AC10" s="196"/>
      <c r="AD10" s="196"/>
      <c r="AE10" s="196"/>
      <c r="AJ10" s="202"/>
    </row>
    <row r="11" spans="1:36 16364:16364" s="197" customFormat="1" ht="36.5" customHeight="1" x14ac:dyDescent="0.35">
      <c r="A11" s="6"/>
      <c r="B11" s="155" t="s">
        <v>106</v>
      </c>
      <c r="C11" s="155" t="s">
        <v>0</v>
      </c>
      <c r="D11" s="155" t="s">
        <v>1</v>
      </c>
      <c r="E11" s="155" t="s">
        <v>2</v>
      </c>
      <c r="F11" s="155" t="s">
        <v>107</v>
      </c>
      <c r="G11" s="155" t="s">
        <v>108</v>
      </c>
      <c r="H11" s="155" t="s">
        <v>3</v>
      </c>
      <c r="I11" s="155"/>
      <c r="J11" s="155"/>
      <c r="K11" s="155"/>
      <c r="L11" s="155"/>
      <c r="M11" s="215" t="s">
        <v>105</v>
      </c>
      <c r="N11" s="156" t="s">
        <v>5</v>
      </c>
      <c r="O11" s="156"/>
      <c r="P11" s="156"/>
      <c r="Q11" s="156" t="s">
        <v>6</v>
      </c>
      <c r="R11" s="156"/>
      <c r="S11" s="156"/>
      <c r="T11" s="156"/>
      <c r="U11" s="155" t="s">
        <v>4</v>
      </c>
      <c r="V11" s="155"/>
      <c r="W11" s="155"/>
      <c r="X11" s="155"/>
      <c r="Y11" s="155"/>
      <c r="Z11" s="155"/>
      <c r="AA11" s="155"/>
      <c r="AB11" s="155" t="s">
        <v>22</v>
      </c>
      <c r="AC11" s="155"/>
      <c r="AD11" s="155"/>
      <c r="AE11" s="155"/>
      <c r="AF11" s="155" t="s">
        <v>289</v>
      </c>
      <c r="AG11" s="155"/>
      <c r="AH11" s="155"/>
      <c r="AI11" s="155"/>
      <c r="AJ11" s="155" t="s">
        <v>25</v>
      </c>
    </row>
    <row r="12" spans="1:36 16364:16364" s="197" customFormat="1" ht="77" customHeight="1" x14ac:dyDescent="0.35">
      <c r="A12" s="6"/>
      <c r="B12" s="155"/>
      <c r="C12" s="155"/>
      <c r="D12" s="155"/>
      <c r="E12" s="155"/>
      <c r="F12" s="155"/>
      <c r="G12" s="155"/>
      <c r="H12" s="7" t="s">
        <v>7</v>
      </c>
      <c r="I12" s="7" t="s">
        <v>8</v>
      </c>
      <c r="J12" s="7" t="s">
        <v>9</v>
      </c>
      <c r="K12" s="7" t="s">
        <v>10</v>
      </c>
      <c r="L12" s="7" t="s">
        <v>11</v>
      </c>
      <c r="M12" s="215"/>
      <c r="N12" s="216" t="s">
        <v>14</v>
      </c>
      <c r="O12" s="217" t="s">
        <v>15</v>
      </c>
      <c r="P12" s="216" t="s">
        <v>16</v>
      </c>
      <c r="Q12" s="217" t="s">
        <v>17</v>
      </c>
      <c r="R12" s="217" t="s">
        <v>18</v>
      </c>
      <c r="S12" s="217" t="s">
        <v>19</v>
      </c>
      <c r="T12" s="217" t="s">
        <v>20</v>
      </c>
      <c r="U12" s="7" t="s">
        <v>12</v>
      </c>
      <c r="V12" s="7" t="s">
        <v>13</v>
      </c>
      <c r="W12" s="7" t="s">
        <v>256</v>
      </c>
      <c r="X12" s="7" t="s">
        <v>257</v>
      </c>
      <c r="Y12" s="7" t="s">
        <v>9</v>
      </c>
      <c r="Z12" s="7" t="s">
        <v>10</v>
      </c>
      <c r="AA12" s="7" t="s">
        <v>11</v>
      </c>
      <c r="AB12" s="7" t="s">
        <v>21</v>
      </c>
      <c r="AC12" s="7" t="s">
        <v>22</v>
      </c>
      <c r="AD12" s="7" t="s">
        <v>23</v>
      </c>
      <c r="AE12" s="7" t="s">
        <v>24</v>
      </c>
      <c r="AF12" s="7" t="s">
        <v>290</v>
      </c>
      <c r="AG12" s="7" t="s">
        <v>291</v>
      </c>
      <c r="AH12" s="208" t="s">
        <v>292</v>
      </c>
      <c r="AI12" s="208" t="s">
        <v>293</v>
      </c>
      <c r="AJ12" s="155"/>
      <c r="XEJ12" s="197" t="s">
        <v>270</v>
      </c>
    </row>
    <row r="13" spans="1:36 16364:16364" ht="119" customHeight="1" x14ac:dyDescent="0.35">
      <c r="B13" s="2">
        <v>1</v>
      </c>
      <c r="C13" s="3" t="s">
        <v>286</v>
      </c>
      <c r="D13" s="3" t="s">
        <v>116</v>
      </c>
      <c r="E13" s="154" t="s">
        <v>271</v>
      </c>
      <c r="F13" s="3" t="s">
        <v>109</v>
      </c>
      <c r="G13" s="3" t="s">
        <v>114</v>
      </c>
      <c r="H13" s="8">
        <v>0.4</v>
      </c>
      <c r="I13" s="8">
        <v>0.6</v>
      </c>
      <c r="J13" s="23" t="str">
        <f>+IF(H13=20%,"Muy Baja",IF(AND(H13=40%),"Baja",IF(AND(H13=60%),"Media",IF(AND(H13=80%),"Alta",IF(AND(H13=100%),"Muy Alta","")))))</f>
        <v>Baja</v>
      </c>
      <c r="K13" s="24" t="str">
        <f>+IF(I13=20%,"Leve",IF(AND(I13=40%),"Menor",IF(AND(I13=60%),"Moderado",IF(AND(I13=80%),"Mayor",IF(AND(I13=100%),"Catastrófico","")))))</f>
        <v>Moderado</v>
      </c>
      <c r="L13" s="25" t="str">
        <f>+IF(J13="Muy alta",IF(K13="Leve","Muy alta",IF(K13="Menor","Alto",IF(K13="Moderado","Alto",IF(K13="Mayor","Alto",IF(K13="Catastrófico","Extremo"))))),IF(J13="Alta",IF(K13="Leve","Moderado",IF(K13="Menor","Moderado",IF(K13="Moderado","Alto",IF(K13="Mayor","Alto",IF(K13="Catastrófico","Extremo"))))),IF(J13="Media",IF(K13="Leve","Moderado",IF(K13="Menor","Moderado",IF(K13="Moderado","Moderado",IF(K13="Mayor","Alto",IF(K13="Catastrófico","Extremo"))))),IF(J13="Baja",IF(K13="Leve","Bajo",IF(K13="Menor","Moderado",IF(K13="Moderado","Moderado",IF(K13="Mayor","Alto",IF(K13="Catastrófico","Extremo"))))),IF(J13="Muy baja",IF(K13="Leve","Bajo",IF(K13="Menor","Bajo",IF(K13="Moderado","Moderado",IF(K13="Mayor","Alto",IF(K13="Catastrófico","Extremo"))))),"")))))</f>
        <v>Moderado</v>
      </c>
      <c r="M13" s="11" t="s">
        <v>154</v>
      </c>
      <c r="N13" s="10" t="s">
        <v>35</v>
      </c>
      <c r="O13" s="10" t="s">
        <v>28</v>
      </c>
      <c r="P13" s="10" t="s">
        <v>36</v>
      </c>
      <c r="Q13" s="10" t="s">
        <v>37</v>
      </c>
      <c r="R13" s="10" t="s">
        <v>150</v>
      </c>
      <c r="S13" s="10" t="s">
        <v>42</v>
      </c>
      <c r="T13" s="10" t="s">
        <v>151</v>
      </c>
      <c r="U13" s="8">
        <f t="shared" ref="U13:U69" si="0">IF(O13="Probabilidad",H13-(H13*IF(AND(N13="Preventivo",P13="Automático"),0.5,IF(AND(N13="Preventivo",P13="Manual"),0.4,IF(AND(N13="Detectivo",P13="Automático"),0.4,IF(AND(N13="Detectivo",P13="Manual"),0.3,IF(AND(N13="Correctivo",P13="Automático"),0.35,IF(AND(N13="Correctivo",P13="Manual"),0.25,0))))))),H13)</f>
        <v>0.24</v>
      </c>
      <c r="V13" s="9">
        <f>IF(O13="Impacto",I13-(I13*(IF(AND(N13="Preventivo",P13="Automático"),0.5,IF(AND(N13="Preventivo",P13="Manual"),0.4,IF(AND(N13="Detectivo",P13="Automático"),0.4,IF(AND(N13="Detectivo",P13="Manual"),0.3,IF(AND(N13="Correctivo",P13="Automático"),0.35,IF(AND(N13="Correctivo",P13="Manual"),0.25,I13)))))))),I13)</f>
        <v>0.6</v>
      </c>
      <c r="W13" s="9">
        <f>+U13</f>
        <v>0.24</v>
      </c>
      <c r="X13" s="9">
        <f>+V13</f>
        <v>0.6</v>
      </c>
      <c r="Y13" s="23" t="str">
        <f>+IF(W13=0,"",IF(W13&lt;=0.2,"Muy baja",IF(W13&lt;=0.4,"Baja",IF(W13&lt;=0.6,"Media",IF(W13&lt;=0.8,"Alta",IF(W13&lt;=1,"Muy alta",""))))))</f>
        <v>Baja</v>
      </c>
      <c r="Z13" s="24" t="str">
        <f>+IF(X13=0,"",IF(X13&lt;=0.2,"Leve",IF(X13&lt;=0.4,"Menor",IF(X13&lt;=0.6,"Moderado",IF(X13&lt;=0.8,"Mayor",IF(X13&lt;=1,"Catastrófico",""))))))</f>
        <v>Moderado</v>
      </c>
      <c r="AA13" s="25" t="str">
        <f>+IF(Y13="Muy alta",IF(Z13="Leve","Muy alta",IF(Z13="Menor","Alto",IF(Z13="Moderado","Alto",IF(Z13="Mayor","Alto",IF(Z13="Catastrófico","Extremo"))))),IF(Y13="Alta",IF(Z13="Leve","Moderado",IF(Z13="Menor","Moderado",IF(Z13="Moderado","Alto",IF(Z13="Mayor","Alto",IF(Z13="Catastrófico","Extremo"))))),IF(Y13="Media",IF(Z13="Leve","Moderado",IF(Z13="Menor","Moderado",IF(Z13="Moderado","Moderado",IF(Z13="Mayor","Alto",IF(Z13="Catastrófico","Extremo"))))),IF(Y13="Baja",IF(Z13="Leve","Bajo",IF(Z13="Menor","Moderado",IF(Z13="Moderado","Moderado",IF(Z13="Mayor","Alto",IF(Z13="Catastrófico","Extremo"))))),IF(Y13="Muy baja",IF(Z13="Leve","Bajo",IF(Z13="Menor","Bajo",IF(Z13="Moderado","Moderado",IF(Z13="Mayor","Alto",IF(Z13="Catastrófico","Extremo"))))),"")))))</f>
        <v>Moderado</v>
      </c>
      <c r="AB13" s="10" t="s">
        <v>33</v>
      </c>
      <c r="AC13" s="10" t="str">
        <f>+IF(AA13="","",IF(OR(AA13="Extremo",AA13="Alto",AA13="Moderado"),"Reducir_mitigar_Transferir_Evitar",IF(AA13="Bajo","Aceptar")))</f>
        <v>Reducir_mitigar_Transferir_Evitar</v>
      </c>
      <c r="AD13" s="14" t="s">
        <v>34</v>
      </c>
      <c r="AE13" s="10" t="str">
        <f>+IF($AB13="","",IF($AB13="No Requiere Plan de Acción","Aceptar",$AD13))</f>
        <v>Evitar</v>
      </c>
      <c r="AF13" s="209" t="s">
        <v>294</v>
      </c>
      <c r="AG13" s="14" t="s">
        <v>295</v>
      </c>
      <c r="AH13" s="210" t="s">
        <v>296</v>
      </c>
      <c r="AI13" s="210" t="s">
        <v>297</v>
      </c>
      <c r="AJ13" s="211"/>
    </row>
    <row r="14" spans="1:36 16364:16364" ht="121" customHeight="1" x14ac:dyDescent="0.35">
      <c r="B14" s="218">
        <v>2</v>
      </c>
      <c r="C14" s="219" t="s">
        <v>286</v>
      </c>
      <c r="D14" s="219" t="s">
        <v>117</v>
      </c>
      <c r="E14" s="220" t="s">
        <v>118</v>
      </c>
      <c r="F14" s="219" t="s">
        <v>109</v>
      </c>
      <c r="G14" s="219" t="s">
        <v>114</v>
      </c>
      <c r="H14" s="8">
        <v>0.2</v>
      </c>
      <c r="I14" s="8">
        <v>1</v>
      </c>
      <c r="J14" s="221" t="str">
        <f t="shared" ref="J14:J69" si="1">+IF(H14=20%,"Muy Baja",IF(AND(H14=40%),"Baja",IF(AND(H14=60%),"Media",IF(AND(H14=80%),"Alta",IF(AND(H14=100%),"Muy Alta","")))))</f>
        <v>Muy Baja</v>
      </c>
      <c r="K14" s="222" t="str">
        <f t="shared" ref="K14:K69" si="2">+IF(I14=20%,"Leve",IF(AND(I14=40%),"Menor",IF(AND(I14=60%),"Moderado",IF(AND(I14=80%),"Mayor",IF(AND(I14=100%),"Catastrófico","")))))</f>
        <v>Catastrófico</v>
      </c>
      <c r="L14" s="223" t="str">
        <f t="shared" ref="L14:L69" si="3">+IF(J14="Muy alta",IF(K14="Leve","Muy alta",IF(K14="Menor","Alto",IF(K14="Moderado","Alto",IF(K14="Mayor","Alto",IF(K14="Catastrófico","Extremo"))))),IF(J14="Alta",IF(K14="Leve","Moderado",IF(K14="Menor","Moderado",IF(K14="Moderado","Alto",IF(K14="Mayor","Alto",IF(K14="Catastrófico","Extremo"))))),IF(J14="Media",IF(K14="Leve","Moderado",IF(K14="Menor","Moderado",IF(K14="Moderado","Moderado",IF(K14="Mayor","Alto",IF(K14="Catastrófico","Extremo"))))),IF(J14="Baja",IF(K14="Leve","Bajo",IF(K14="Menor","Moderado",IF(K14="Moderado","Moderado",IF(K14="Mayor","Alto",IF(K14="Catastrófico","Extremo"))))),IF(J14="Muy baja",IF(K14="Leve","Bajo",IF(K14="Menor","Bajo",IF(K14="Moderado","Moderado",IF(K14="Mayor","Alto",IF(K14="Catastrófico","Extremo"))))),"")))))</f>
        <v>Extremo</v>
      </c>
      <c r="M14" s="11" t="s">
        <v>269</v>
      </c>
      <c r="N14" s="10" t="s">
        <v>35</v>
      </c>
      <c r="O14" s="10" t="s">
        <v>28</v>
      </c>
      <c r="P14" s="10" t="s">
        <v>36</v>
      </c>
      <c r="Q14" s="10" t="s">
        <v>37</v>
      </c>
      <c r="R14" s="10" t="s">
        <v>150</v>
      </c>
      <c r="S14" s="10" t="s">
        <v>42</v>
      </c>
      <c r="T14" s="10" t="s">
        <v>40</v>
      </c>
      <c r="U14" s="8">
        <f t="shared" si="0"/>
        <v>0.12</v>
      </c>
      <c r="V14" s="9">
        <f t="shared" ref="V14:V69" si="4">IF(O14="Impacto",I14-(I14*(IF(AND(N14="Preventivo",P14="Automático"),0.5,IF(AND(N14="Preventivo",P14="Manual"),0.4,IF(AND(N14="Detectivo",P14="Automático"),0.4,IF(AND(N14="Detectivo",P14="Manual"),0.3,IF(AND(N14="Correctivo",P14="Automático"),0.35,IF(AND(N14="Correctivo",P14="Manual"),0.25,I14)))))))),I14)</f>
        <v>1</v>
      </c>
      <c r="W14" s="224">
        <f>+AVERAGE(U14:U15)</f>
        <v>0.12</v>
      </c>
      <c r="X14" s="224">
        <f>+AVERAGE(V14:V15)</f>
        <v>1</v>
      </c>
      <c r="Y14" s="221" t="str">
        <f>+IF(W14=0,"",IF(W14&lt;=0.2,"Muy baja",IF(W14&lt;=0.4,"Baja",IF(W14&lt;=0.6,"Media",IF(W14&lt;=0.8,"Alta",IF(W14&lt;=1,"Muy alta",""))))))</f>
        <v>Muy baja</v>
      </c>
      <c r="Z14" s="222" t="str">
        <f>+IF(X14=0,"",IF(X14&lt;=0.2,"Leve",IF(X14&lt;=0.4,"Menor",IF(X14&lt;=0.6,"Moderado",IF(X14&lt;=0.8,"Mayor",IF(X14&lt;=1,"Catastrófico",""))))))</f>
        <v>Catastrófico</v>
      </c>
      <c r="AA14" s="223" t="str">
        <f t="shared" ref="AA14:AA69" si="5">+IF(Y14="Muy alta",IF(Z14="Leve","Muy alta",IF(Z14="Menor","Alto",IF(Z14="Moderado","Alto",IF(Z14="Mayor","Alto",IF(Z14="Catastrófico","Extremo"))))),IF(Y14="Alta",IF(Z14="Leve","Moderado",IF(Z14="Menor","Moderado",IF(Z14="Moderado","Alto",IF(Z14="Mayor","Alto",IF(Z14="Catastrófico","Extremo"))))),IF(Y14="Media",IF(Z14="Leve","Moderado",IF(Z14="Menor","Moderado",IF(Z14="Moderado","Moderado",IF(Z14="Mayor","Alto",IF(Z14="Catastrófico","Extremo"))))),IF(Y14="Baja",IF(Z14="Leve","Bajo",IF(Z14="Menor","Moderado",IF(Z14="Moderado","Moderado",IF(Z14="Mayor","Alto",IF(Z14="Catastrófico","Extremo"))))),IF(Y14="Muy baja",IF(Z14="Leve","Bajo",IF(Z14="Menor","Bajo",IF(Z14="Moderado","Moderado",IF(Z14="Mayor","Alto",IF(Z14="Catastrófico","Extremo"))))),"")))))</f>
        <v>Extremo</v>
      </c>
      <c r="AB14" s="225" t="s">
        <v>33</v>
      </c>
      <c r="AC14" s="225" t="str">
        <f>+IF(AA14="","",IF(OR(AA14="Extremo",AA14="Alto",AA14="Moderado"),"Reducir_mitigar_Transferir_Evitar",IF(AA14="Bajo","Aceptar")))</f>
        <v>Reducir_mitigar_Transferir_Evitar</v>
      </c>
      <c r="AD14" s="226" t="s">
        <v>27</v>
      </c>
      <c r="AE14" s="225" t="str">
        <f>+IF($AB14="","",IF($AB14="No Requiere Plan de Acción","Aceptar",$AD14))</f>
        <v>Reducir_Mitigar</v>
      </c>
      <c r="AF14" s="209" t="s">
        <v>298</v>
      </c>
      <c r="AG14" s="14" t="s">
        <v>295</v>
      </c>
      <c r="AH14" s="210" t="s">
        <v>296</v>
      </c>
      <c r="AI14" s="210" t="s">
        <v>297</v>
      </c>
      <c r="AJ14" s="211"/>
    </row>
    <row r="15" spans="1:36 16364:16364" ht="151" customHeight="1" x14ac:dyDescent="0.35">
      <c r="B15" s="218"/>
      <c r="C15" s="219"/>
      <c r="D15" s="219"/>
      <c r="E15" s="220"/>
      <c r="F15" s="219"/>
      <c r="G15" s="219"/>
      <c r="H15" s="8">
        <v>0.2</v>
      </c>
      <c r="I15" s="8">
        <v>1</v>
      </c>
      <c r="J15" s="221"/>
      <c r="K15" s="222"/>
      <c r="L15" s="223"/>
      <c r="M15" s="11" t="s">
        <v>268</v>
      </c>
      <c r="N15" s="10" t="s">
        <v>35</v>
      </c>
      <c r="O15" s="10" t="s">
        <v>28</v>
      </c>
      <c r="P15" s="10" t="s">
        <v>36</v>
      </c>
      <c r="Q15" s="10" t="s">
        <v>37</v>
      </c>
      <c r="R15" s="10" t="s">
        <v>38</v>
      </c>
      <c r="S15" s="10" t="s">
        <v>42</v>
      </c>
      <c r="T15" s="10" t="s">
        <v>40</v>
      </c>
      <c r="U15" s="8">
        <f t="shared" si="0"/>
        <v>0.12</v>
      </c>
      <c r="V15" s="9">
        <f t="shared" si="4"/>
        <v>1</v>
      </c>
      <c r="W15" s="224"/>
      <c r="X15" s="224"/>
      <c r="Y15" s="221"/>
      <c r="Z15" s="222"/>
      <c r="AA15" s="223"/>
      <c r="AB15" s="225"/>
      <c r="AC15" s="225"/>
      <c r="AD15" s="226"/>
      <c r="AE15" s="225"/>
      <c r="AF15" s="209" t="s">
        <v>299</v>
      </c>
      <c r="AG15" s="14" t="s">
        <v>295</v>
      </c>
      <c r="AH15" s="210" t="s">
        <v>300</v>
      </c>
      <c r="AI15" s="210" t="s">
        <v>301</v>
      </c>
      <c r="AJ15" s="211"/>
    </row>
    <row r="16" spans="1:36 16364:16364" ht="135" customHeight="1" x14ac:dyDescent="0.35">
      <c r="B16" s="2">
        <v>3</v>
      </c>
      <c r="C16" s="3" t="s">
        <v>286</v>
      </c>
      <c r="D16" s="3" t="s">
        <v>119</v>
      </c>
      <c r="E16" s="4" t="s">
        <v>133</v>
      </c>
      <c r="F16" s="3" t="s">
        <v>109</v>
      </c>
      <c r="G16" s="3" t="s">
        <v>114</v>
      </c>
      <c r="H16" s="8">
        <v>0.8</v>
      </c>
      <c r="I16" s="8">
        <v>1</v>
      </c>
      <c r="J16" s="23" t="str">
        <f t="shared" si="1"/>
        <v>Alta</v>
      </c>
      <c r="K16" s="24" t="str">
        <f t="shared" si="2"/>
        <v>Catastrófico</v>
      </c>
      <c r="L16" s="25" t="str">
        <f t="shared" si="3"/>
        <v>Extremo</v>
      </c>
      <c r="M16" s="11" t="s">
        <v>153</v>
      </c>
      <c r="N16" s="10" t="s">
        <v>144</v>
      </c>
      <c r="O16" s="10" t="s">
        <v>139</v>
      </c>
      <c r="P16" s="10" t="s">
        <v>36</v>
      </c>
      <c r="Q16" s="10" t="s">
        <v>37</v>
      </c>
      <c r="R16" s="10" t="s">
        <v>150</v>
      </c>
      <c r="S16" s="10" t="s">
        <v>42</v>
      </c>
      <c r="T16" s="10" t="s">
        <v>151</v>
      </c>
      <c r="U16" s="8">
        <f t="shared" si="0"/>
        <v>0.8</v>
      </c>
      <c r="V16" s="9">
        <f t="shared" si="4"/>
        <v>0.75</v>
      </c>
      <c r="W16" s="9">
        <f t="shared" ref="W16:W69" si="6">+U16</f>
        <v>0.8</v>
      </c>
      <c r="X16" s="9">
        <f t="shared" ref="X16:X69" si="7">+V16</f>
        <v>0.75</v>
      </c>
      <c r="Y16" s="23" t="str">
        <f>+IF(W16=0,"",IF(W16&lt;=0.2,"Muy baja",IF(W16&lt;=0.4,"Baja",IF(W16&lt;=0.6,"Media",IF(W16&lt;=0.8,"Alta",IF(W16&lt;=1,"Muy alta",""))))))</f>
        <v>Alta</v>
      </c>
      <c r="Z16" s="24" t="str">
        <f t="shared" ref="Z16:Z69" si="8">+IF(X16=0,"",IF(X16&lt;=0.2,"Leve",IF(X16&lt;=0.4,"Menor",IF(X16&lt;=0.6,"Moderado",IF(X16&lt;=0.8,"Mayor",IF(X16&lt;=1,"Catastrófico",""))))))</f>
        <v>Mayor</v>
      </c>
      <c r="AA16" s="25" t="str">
        <f t="shared" si="5"/>
        <v>Alto</v>
      </c>
      <c r="AB16" s="10" t="s">
        <v>33</v>
      </c>
      <c r="AC16" s="11" t="str">
        <f t="shared" ref="AC16" si="9">+IF(AA16="","",IF(OR(AA16="Extremo",AA16="Alto",AA16="Moderado"),"Reducir_mitigar_Transferir_Evitar",IF(AA16="Bajo","Aceptar")))</f>
        <v>Reducir_mitigar_Transferir_Evitar</v>
      </c>
      <c r="AD16" s="14" t="s">
        <v>34</v>
      </c>
      <c r="AE16" s="10" t="str">
        <f>+IF($AB16="","",IF($AB16="No Requiere Plan de Acción","Aceptar",$AD16))</f>
        <v>Evitar</v>
      </c>
      <c r="AF16" s="209" t="s">
        <v>302</v>
      </c>
      <c r="AG16" s="14" t="s">
        <v>295</v>
      </c>
      <c r="AH16" s="210" t="s">
        <v>303</v>
      </c>
      <c r="AI16" s="210" t="s">
        <v>301</v>
      </c>
      <c r="AJ16" s="211"/>
    </row>
    <row r="17" spans="2:36" ht="107" customHeight="1" x14ac:dyDescent="0.35">
      <c r="B17" s="10">
        <v>4</v>
      </c>
      <c r="C17" s="10" t="s">
        <v>48</v>
      </c>
      <c r="D17" s="10" t="s">
        <v>49</v>
      </c>
      <c r="E17" s="11" t="s">
        <v>134</v>
      </c>
      <c r="F17" s="10" t="s">
        <v>109</v>
      </c>
      <c r="G17" s="10" t="s">
        <v>114</v>
      </c>
      <c r="H17" s="8">
        <v>0.8</v>
      </c>
      <c r="I17" s="8">
        <v>1</v>
      </c>
      <c r="J17" s="23" t="str">
        <f t="shared" si="1"/>
        <v>Alta</v>
      </c>
      <c r="K17" s="24" t="str">
        <f t="shared" si="2"/>
        <v>Catastrófico</v>
      </c>
      <c r="L17" s="25" t="str">
        <f t="shared" si="3"/>
        <v>Extremo</v>
      </c>
      <c r="M17" s="11" t="s">
        <v>152</v>
      </c>
      <c r="N17" s="10" t="s">
        <v>144</v>
      </c>
      <c r="O17" s="10" t="s">
        <v>139</v>
      </c>
      <c r="P17" s="10" t="s">
        <v>36</v>
      </c>
      <c r="Q17" s="10" t="s">
        <v>37</v>
      </c>
      <c r="R17" s="10" t="s">
        <v>150</v>
      </c>
      <c r="S17" s="10" t="s">
        <v>42</v>
      </c>
      <c r="T17" s="10" t="s">
        <v>151</v>
      </c>
      <c r="U17" s="8">
        <f t="shared" si="0"/>
        <v>0.8</v>
      </c>
      <c r="V17" s="9">
        <f t="shared" si="4"/>
        <v>0.75</v>
      </c>
      <c r="W17" s="9">
        <f t="shared" si="6"/>
        <v>0.8</v>
      </c>
      <c r="X17" s="9">
        <f t="shared" si="7"/>
        <v>0.75</v>
      </c>
      <c r="Y17" s="23" t="str">
        <f t="shared" ref="Y17:Y69" si="10">+IF(W17=0,"",IF(W17&lt;=0.2,"Muy baja",IF(W17&lt;=0.4,"Baja",IF(W17&lt;=0.6,"Media",IF(W17&lt;=0.8,"Alta",IF(W17&lt;=1,"Muy alta",""))))))</f>
        <v>Alta</v>
      </c>
      <c r="Z17" s="24" t="str">
        <f t="shared" si="8"/>
        <v>Mayor</v>
      </c>
      <c r="AA17" s="25" t="str">
        <f t="shared" si="5"/>
        <v>Alto</v>
      </c>
      <c r="AB17" s="10" t="s">
        <v>33</v>
      </c>
      <c r="AC17" s="11" t="str">
        <f>+IF(AA17="","",IF(OR(AA17="Extremo",AA17="Alto",AA17="Moderado"),"Reducir_mitigar_Transferir_Evitar",IF(AA17="Bajo","Aceptar")))</f>
        <v>Reducir_mitigar_Transferir_Evitar</v>
      </c>
      <c r="AD17" s="14" t="s">
        <v>27</v>
      </c>
      <c r="AE17" s="10" t="str">
        <f t="shared" ref="AE17:AE23" si="11">+IF($AB17="","",IF($AB17="No Requiere Plan de Acción","Aceptar",$AD17))</f>
        <v>Reducir_Mitigar</v>
      </c>
      <c r="AF17" s="209" t="s">
        <v>304</v>
      </c>
      <c r="AG17" s="14" t="s">
        <v>295</v>
      </c>
      <c r="AH17" s="210" t="s">
        <v>303</v>
      </c>
      <c r="AI17" s="210" t="s">
        <v>301</v>
      </c>
      <c r="AJ17" s="211"/>
    </row>
    <row r="18" spans="2:36" ht="211" customHeight="1" x14ac:dyDescent="0.35">
      <c r="B18" s="225">
        <v>5</v>
      </c>
      <c r="C18" s="225" t="s">
        <v>50</v>
      </c>
      <c r="D18" s="225" t="s">
        <v>51</v>
      </c>
      <c r="E18" s="227" t="s">
        <v>155</v>
      </c>
      <c r="F18" s="225" t="s">
        <v>109</v>
      </c>
      <c r="G18" s="225" t="s">
        <v>114</v>
      </c>
      <c r="H18" s="8">
        <v>0.4</v>
      </c>
      <c r="I18" s="8">
        <v>0.6</v>
      </c>
      <c r="J18" s="221" t="str">
        <f t="shared" si="1"/>
        <v>Baja</v>
      </c>
      <c r="K18" s="222" t="str">
        <f t="shared" si="2"/>
        <v>Moderado</v>
      </c>
      <c r="L18" s="223" t="str">
        <f t="shared" si="3"/>
        <v>Moderado</v>
      </c>
      <c r="M18" s="11" t="s">
        <v>156</v>
      </c>
      <c r="N18" s="10" t="s">
        <v>35</v>
      </c>
      <c r="O18" s="10" t="s">
        <v>28</v>
      </c>
      <c r="P18" s="10" t="s">
        <v>36</v>
      </c>
      <c r="Q18" s="10" t="s">
        <v>37</v>
      </c>
      <c r="R18" s="10" t="s">
        <v>150</v>
      </c>
      <c r="S18" s="10" t="s">
        <v>42</v>
      </c>
      <c r="T18" s="10" t="s">
        <v>40</v>
      </c>
      <c r="U18" s="8">
        <f t="shared" si="0"/>
        <v>0.24</v>
      </c>
      <c r="V18" s="9">
        <f t="shared" si="4"/>
        <v>0.6</v>
      </c>
      <c r="W18" s="224">
        <f>+AVERAGE(U18:U19)</f>
        <v>0.24</v>
      </c>
      <c r="X18" s="224">
        <f>+AVERAGE(V18:V19)</f>
        <v>0.6</v>
      </c>
      <c r="Y18" s="221" t="str">
        <f t="shared" si="10"/>
        <v>Baja</v>
      </c>
      <c r="Z18" s="222" t="str">
        <f t="shared" si="8"/>
        <v>Moderado</v>
      </c>
      <c r="AA18" s="223" t="str">
        <f t="shared" si="5"/>
        <v>Moderado</v>
      </c>
      <c r="AB18" s="225" t="s">
        <v>33</v>
      </c>
      <c r="AC18" s="225" t="str">
        <f>+IF(AA18="","",IF(OR(AA18="Extremo",AA18="Alto",AA18="Moderado"),"Reducir_mitigar_Transferir_Evitar",IF(AA18="Bajo","Aceptar")))</f>
        <v>Reducir_mitigar_Transferir_Evitar</v>
      </c>
      <c r="AD18" s="226" t="s">
        <v>34</v>
      </c>
      <c r="AE18" s="225" t="str">
        <f t="shared" si="11"/>
        <v>Evitar</v>
      </c>
      <c r="AF18" s="209" t="s">
        <v>305</v>
      </c>
      <c r="AG18" s="14" t="s">
        <v>306</v>
      </c>
      <c r="AH18" s="210" t="s">
        <v>303</v>
      </c>
      <c r="AI18" s="210" t="s">
        <v>301</v>
      </c>
      <c r="AJ18" s="211"/>
    </row>
    <row r="19" spans="2:36" ht="181.5" customHeight="1" x14ac:dyDescent="0.35">
      <c r="B19" s="225"/>
      <c r="C19" s="225"/>
      <c r="D19" s="225"/>
      <c r="E19" s="227"/>
      <c r="F19" s="225"/>
      <c r="G19" s="225"/>
      <c r="H19" s="8">
        <v>0.4</v>
      </c>
      <c r="I19" s="8">
        <v>0.6</v>
      </c>
      <c r="J19" s="221"/>
      <c r="K19" s="222"/>
      <c r="L19" s="223"/>
      <c r="M19" s="11" t="s">
        <v>157</v>
      </c>
      <c r="N19" s="10" t="s">
        <v>35</v>
      </c>
      <c r="O19" s="10" t="s">
        <v>28</v>
      </c>
      <c r="P19" s="10" t="s">
        <v>36</v>
      </c>
      <c r="Q19" s="10" t="s">
        <v>37</v>
      </c>
      <c r="R19" s="10" t="s">
        <v>150</v>
      </c>
      <c r="S19" s="10" t="s">
        <v>42</v>
      </c>
      <c r="T19" s="10" t="s">
        <v>40</v>
      </c>
      <c r="U19" s="8">
        <f t="shared" si="0"/>
        <v>0.24</v>
      </c>
      <c r="V19" s="9">
        <f t="shared" si="4"/>
        <v>0.6</v>
      </c>
      <c r="W19" s="224"/>
      <c r="X19" s="224"/>
      <c r="Y19" s="221"/>
      <c r="Z19" s="222"/>
      <c r="AA19" s="223"/>
      <c r="AB19" s="225"/>
      <c r="AC19" s="225"/>
      <c r="AD19" s="226"/>
      <c r="AE19" s="225"/>
      <c r="AF19" s="209" t="s">
        <v>307</v>
      </c>
      <c r="AG19" s="14" t="s">
        <v>308</v>
      </c>
      <c r="AH19" s="210" t="s">
        <v>303</v>
      </c>
      <c r="AI19" s="210" t="s">
        <v>301</v>
      </c>
      <c r="AJ19" s="211"/>
    </row>
    <row r="20" spans="2:36" ht="155" customHeight="1" x14ac:dyDescent="0.35">
      <c r="B20" s="225">
        <v>6</v>
      </c>
      <c r="C20" s="225" t="s">
        <v>50</v>
      </c>
      <c r="D20" s="225" t="s">
        <v>52</v>
      </c>
      <c r="E20" s="227" t="s">
        <v>158</v>
      </c>
      <c r="F20" s="225" t="s">
        <v>109</v>
      </c>
      <c r="G20" s="225" t="s">
        <v>114</v>
      </c>
      <c r="H20" s="8">
        <v>0.6</v>
      </c>
      <c r="I20" s="8">
        <v>0.8</v>
      </c>
      <c r="J20" s="221" t="str">
        <f t="shared" si="1"/>
        <v>Media</v>
      </c>
      <c r="K20" s="222" t="str">
        <f t="shared" si="2"/>
        <v>Mayor</v>
      </c>
      <c r="L20" s="223" t="str">
        <f t="shared" si="3"/>
        <v>Alto</v>
      </c>
      <c r="M20" s="11" t="s">
        <v>166</v>
      </c>
      <c r="N20" s="10" t="s">
        <v>35</v>
      </c>
      <c r="O20" s="10" t="s">
        <v>28</v>
      </c>
      <c r="P20" s="10" t="s">
        <v>36</v>
      </c>
      <c r="Q20" s="10" t="s">
        <v>37</v>
      </c>
      <c r="R20" s="10" t="s">
        <v>150</v>
      </c>
      <c r="S20" s="10" t="s">
        <v>42</v>
      </c>
      <c r="T20" s="10" t="s">
        <v>40</v>
      </c>
      <c r="U20" s="8">
        <f t="shared" si="0"/>
        <v>0.36</v>
      </c>
      <c r="V20" s="9">
        <f t="shared" si="4"/>
        <v>0.8</v>
      </c>
      <c r="W20" s="224">
        <f t="shared" si="6"/>
        <v>0.36</v>
      </c>
      <c r="X20" s="224">
        <f t="shared" si="7"/>
        <v>0.8</v>
      </c>
      <c r="Y20" s="221" t="str">
        <f t="shared" si="10"/>
        <v>Baja</v>
      </c>
      <c r="Z20" s="222" t="str">
        <f t="shared" si="8"/>
        <v>Mayor</v>
      </c>
      <c r="AA20" s="223" t="str">
        <f t="shared" si="5"/>
        <v>Alto</v>
      </c>
      <c r="AB20" s="225" t="s">
        <v>33</v>
      </c>
      <c r="AC20" s="225" t="str">
        <f t="shared" ref="AC20:AC23" si="12">+IF(AA20="","",IF(OR(AA20="Extremo",AA20="Alto",AA20="Moderado"),"Reducir_mitigar_Transferir_Evitar",IF(AA20="Bajo","Aceptar")))</f>
        <v>Reducir_mitigar_Transferir_Evitar</v>
      </c>
      <c r="AD20" s="226" t="s">
        <v>34</v>
      </c>
      <c r="AE20" s="225" t="str">
        <f t="shared" si="11"/>
        <v>Evitar</v>
      </c>
      <c r="AF20" s="209" t="s">
        <v>309</v>
      </c>
      <c r="AG20" s="14" t="s">
        <v>310</v>
      </c>
      <c r="AH20" s="210" t="s">
        <v>303</v>
      </c>
      <c r="AI20" s="210" t="s">
        <v>301</v>
      </c>
      <c r="AJ20" s="211"/>
    </row>
    <row r="21" spans="2:36" ht="157" customHeight="1" x14ac:dyDescent="0.35">
      <c r="B21" s="225"/>
      <c r="C21" s="225"/>
      <c r="D21" s="225"/>
      <c r="E21" s="227"/>
      <c r="F21" s="225"/>
      <c r="G21" s="225"/>
      <c r="H21" s="8">
        <v>0.6</v>
      </c>
      <c r="I21" s="8">
        <v>0.8</v>
      </c>
      <c r="J21" s="221"/>
      <c r="K21" s="222"/>
      <c r="L21" s="223"/>
      <c r="M21" s="11" t="s">
        <v>159</v>
      </c>
      <c r="N21" s="10" t="s">
        <v>35</v>
      </c>
      <c r="O21" s="10" t="s">
        <v>28</v>
      </c>
      <c r="P21" s="10" t="s">
        <v>36</v>
      </c>
      <c r="Q21" s="10" t="s">
        <v>37</v>
      </c>
      <c r="R21" s="10" t="s">
        <v>150</v>
      </c>
      <c r="S21" s="10" t="s">
        <v>42</v>
      </c>
      <c r="T21" s="10" t="s">
        <v>151</v>
      </c>
      <c r="U21" s="8">
        <f t="shared" si="0"/>
        <v>0.36</v>
      </c>
      <c r="V21" s="9">
        <f t="shared" si="4"/>
        <v>0.8</v>
      </c>
      <c r="W21" s="224"/>
      <c r="X21" s="224"/>
      <c r="Y21" s="221"/>
      <c r="Z21" s="222"/>
      <c r="AA21" s="223"/>
      <c r="AB21" s="225"/>
      <c r="AC21" s="225"/>
      <c r="AD21" s="226"/>
      <c r="AE21" s="225"/>
      <c r="AF21" s="209" t="s">
        <v>311</v>
      </c>
      <c r="AG21" s="14" t="s">
        <v>306</v>
      </c>
      <c r="AH21" s="210" t="s">
        <v>296</v>
      </c>
      <c r="AI21" s="210" t="s">
        <v>297</v>
      </c>
      <c r="AJ21" s="211"/>
    </row>
    <row r="22" spans="2:36" ht="227" customHeight="1" x14ac:dyDescent="0.35">
      <c r="B22" s="10">
        <v>7</v>
      </c>
      <c r="C22" s="10" t="s">
        <v>50</v>
      </c>
      <c r="D22" s="10" t="s">
        <v>53</v>
      </c>
      <c r="E22" s="11" t="s">
        <v>160</v>
      </c>
      <c r="F22" s="10" t="s">
        <v>110</v>
      </c>
      <c r="G22" s="10" t="s">
        <v>114</v>
      </c>
      <c r="H22" s="8">
        <v>0.2</v>
      </c>
      <c r="I22" s="8">
        <v>0.6</v>
      </c>
      <c r="J22" s="23" t="str">
        <f t="shared" si="1"/>
        <v>Muy Baja</v>
      </c>
      <c r="K22" s="24" t="str">
        <f t="shared" si="2"/>
        <v>Moderado</v>
      </c>
      <c r="L22" s="25" t="str">
        <f t="shared" si="3"/>
        <v>Moderado</v>
      </c>
      <c r="M22" s="11" t="s">
        <v>161</v>
      </c>
      <c r="N22" s="10" t="s">
        <v>35</v>
      </c>
      <c r="O22" s="10" t="s">
        <v>28</v>
      </c>
      <c r="P22" s="10" t="s">
        <v>36</v>
      </c>
      <c r="Q22" s="10" t="s">
        <v>37</v>
      </c>
      <c r="R22" s="10" t="s">
        <v>150</v>
      </c>
      <c r="S22" s="10" t="s">
        <v>42</v>
      </c>
      <c r="T22" s="10" t="s">
        <v>151</v>
      </c>
      <c r="U22" s="8">
        <f t="shared" si="0"/>
        <v>0.12</v>
      </c>
      <c r="V22" s="9">
        <f t="shared" si="4"/>
        <v>0.6</v>
      </c>
      <c r="W22" s="9">
        <f t="shared" si="6"/>
        <v>0.12</v>
      </c>
      <c r="X22" s="9">
        <f t="shared" si="7"/>
        <v>0.6</v>
      </c>
      <c r="Y22" s="23" t="str">
        <f t="shared" si="10"/>
        <v>Muy baja</v>
      </c>
      <c r="Z22" s="24" t="str">
        <f t="shared" si="8"/>
        <v>Moderado</v>
      </c>
      <c r="AA22" s="25" t="str">
        <f t="shared" si="5"/>
        <v>Moderado</v>
      </c>
      <c r="AB22" s="10" t="s">
        <v>33</v>
      </c>
      <c r="AC22" s="11" t="str">
        <f t="shared" si="12"/>
        <v>Reducir_mitigar_Transferir_Evitar</v>
      </c>
      <c r="AD22" s="14" t="s">
        <v>34</v>
      </c>
      <c r="AE22" s="10" t="str">
        <f t="shared" si="11"/>
        <v>Evitar</v>
      </c>
      <c r="AF22" s="209" t="s">
        <v>312</v>
      </c>
      <c r="AG22" s="14" t="s">
        <v>313</v>
      </c>
      <c r="AH22" s="210" t="s">
        <v>296</v>
      </c>
      <c r="AI22" s="210" t="s">
        <v>297</v>
      </c>
      <c r="AJ22" s="211"/>
    </row>
    <row r="23" spans="2:36" ht="119" customHeight="1" x14ac:dyDescent="0.35">
      <c r="B23" s="225">
        <v>8</v>
      </c>
      <c r="C23" s="225" t="s">
        <v>163</v>
      </c>
      <c r="D23" s="225" t="s">
        <v>54</v>
      </c>
      <c r="E23" s="227" t="s">
        <v>162</v>
      </c>
      <c r="F23" s="225" t="s">
        <v>109</v>
      </c>
      <c r="G23" s="225" t="s">
        <v>114</v>
      </c>
      <c r="H23" s="8">
        <v>0.8</v>
      </c>
      <c r="I23" s="8">
        <v>1</v>
      </c>
      <c r="J23" s="221" t="str">
        <f t="shared" si="1"/>
        <v>Alta</v>
      </c>
      <c r="K23" s="222" t="str">
        <f t="shared" si="2"/>
        <v>Catastrófico</v>
      </c>
      <c r="L23" s="223" t="str">
        <f t="shared" si="3"/>
        <v>Extremo</v>
      </c>
      <c r="M23" s="11" t="s">
        <v>167</v>
      </c>
      <c r="N23" s="10" t="s">
        <v>35</v>
      </c>
      <c r="O23" s="10" t="s">
        <v>28</v>
      </c>
      <c r="P23" s="10" t="s">
        <v>36</v>
      </c>
      <c r="Q23" s="10" t="s">
        <v>45</v>
      </c>
      <c r="R23" s="10" t="s">
        <v>147</v>
      </c>
      <c r="S23" s="10" t="s">
        <v>42</v>
      </c>
      <c r="T23" s="10" t="s">
        <v>40</v>
      </c>
      <c r="U23" s="8">
        <f t="shared" si="0"/>
        <v>0.48</v>
      </c>
      <c r="V23" s="9">
        <f t="shared" si="4"/>
        <v>1</v>
      </c>
      <c r="W23" s="224">
        <f>+AVERAGE(U23:U25)</f>
        <v>0.48</v>
      </c>
      <c r="X23" s="224">
        <f>+AVERAGE(V23:V25)</f>
        <v>1</v>
      </c>
      <c r="Y23" s="221" t="str">
        <f t="shared" si="10"/>
        <v>Media</v>
      </c>
      <c r="Z23" s="222" t="str">
        <f t="shared" si="8"/>
        <v>Catastrófico</v>
      </c>
      <c r="AA23" s="223" t="str">
        <f t="shared" si="5"/>
        <v>Extremo</v>
      </c>
      <c r="AB23" s="225" t="s">
        <v>33</v>
      </c>
      <c r="AC23" s="225" t="str">
        <f t="shared" si="12"/>
        <v>Reducir_mitigar_Transferir_Evitar</v>
      </c>
      <c r="AD23" s="226" t="s">
        <v>34</v>
      </c>
      <c r="AE23" s="225" t="str">
        <f t="shared" si="11"/>
        <v>Evitar</v>
      </c>
      <c r="AF23" s="209" t="s">
        <v>314</v>
      </c>
      <c r="AG23" s="14" t="s">
        <v>315</v>
      </c>
      <c r="AH23" s="210" t="s">
        <v>296</v>
      </c>
      <c r="AI23" s="210" t="s">
        <v>301</v>
      </c>
      <c r="AJ23" s="211"/>
    </row>
    <row r="24" spans="2:36" ht="157.5" customHeight="1" x14ac:dyDescent="0.35">
      <c r="B24" s="225"/>
      <c r="C24" s="225"/>
      <c r="D24" s="225"/>
      <c r="E24" s="227"/>
      <c r="F24" s="225"/>
      <c r="G24" s="225"/>
      <c r="H24" s="8">
        <v>0.8</v>
      </c>
      <c r="I24" s="8">
        <v>1</v>
      </c>
      <c r="J24" s="221"/>
      <c r="K24" s="222"/>
      <c r="L24" s="223"/>
      <c r="M24" s="11" t="s">
        <v>168</v>
      </c>
      <c r="N24" s="10" t="s">
        <v>35</v>
      </c>
      <c r="O24" s="10" t="s">
        <v>28</v>
      </c>
      <c r="P24" s="10" t="s">
        <v>36</v>
      </c>
      <c r="Q24" s="10" t="s">
        <v>45</v>
      </c>
      <c r="R24" s="10" t="s">
        <v>150</v>
      </c>
      <c r="S24" s="10" t="s">
        <v>42</v>
      </c>
      <c r="T24" s="10" t="s">
        <v>40</v>
      </c>
      <c r="U24" s="8">
        <f t="shared" si="0"/>
        <v>0.48</v>
      </c>
      <c r="V24" s="9">
        <f t="shared" si="4"/>
        <v>1</v>
      </c>
      <c r="W24" s="224"/>
      <c r="X24" s="224"/>
      <c r="Y24" s="221"/>
      <c r="Z24" s="222"/>
      <c r="AA24" s="223"/>
      <c r="AB24" s="225"/>
      <c r="AC24" s="225"/>
      <c r="AD24" s="226"/>
      <c r="AE24" s="225"/>
      <c r="AF24" s="209" t="s">
        <v>316</v>
      </c>
      <c r="AG24" s="14" t="s">
        <v>315</v>
      </c>
      <c r="AH24" s="210" t="s">
        <v>296</v>
      </c>
      <c r="AI24" s="210" t="s">
        <v>301</v>
      </c>
      <c r="AJ24" s="211"/>
    </row>
    <row r="25" spans="2:36" ht="125.5" customHeight="1" x14ac:dyDescent="0.35">
      <c r="B25" s="225"/>
      <c r="C25" s="225"/>
      <c r="D25" s="225"/>
      <c r="E25" s="227"/>
      <c r="F25" s="225"/>
      <c r="G25" s="225"/>
      <c r="H25" s="8">
        <v>0.8</v>
      </c>
      <c r="I25" s="8">
        <v>1</v>
      </c>
      <c r="J25" s="221"/>
      <c r="K25" s="222"/>
      <c r="L25" s="223"/>
      <c r="M25" s="11" t="s">
        <v>169</v>
      </c>
      <c r="N25" s="10" t="s">
        <v>35</v>
      </c>
      <c r="O25" s="10" t="s">
        <v>28</v>
      </c>
      <c r="P25" s="10" t="s">
        <v>36</v>
      </c>
      <c r="Q25" s="10" t="s">
        <v>37</v>
      </c>
      <c r="R25" s="10" t="s">
        <v>150</v>
      </c>
      <c r="S25" s="10" t="s">
        <v>42</v>
      </c>
      <c r="T25" s="10" t="s">
        <v>40</v>
      </c>
      <c r="U25" s="8">
        <f t="shared" si="0"/>
        <v>0.48</v>
      </c>
      <c r="V25" s="9">
        <f t="shared" si="4"/>
        <v>1</v>
      </c>
      <c r="W25" s="224"/>
      <c r="X25" s="224"/>
      <c r="Y25" s="221"/>
      <c r="Z25" s="222"/>
      <c r="AA25" s="223"/>
      <c r="AB25" s="225"/>
      <c r="AC25" s="225"/>
      <c r="AD25" s="226"/>
      <c r="AE25" s="225"/>
      <c r="AF25" s="209" t="s">
        <v>317</v>
      </c>
      <c r="AG25" s="14" t="s">
        <v>315</v>
      </c>
      <c r="AH25" s="210" t="s">
        <v>296</v>
      </c>
      <c r="AI25" s="210" t="s">
        <v>301</v>
      </c>
      <c r="AJ25" s="211"/>
    </row>
    <row r="26" spans="2:36" ht="169" customHeight="1" x14ac:dyDescent="0.35">
      <c r="B26" s="10">
        <v>9</v>
      </c>
      <c r="C26" s="10" t="s">
        <v>164</v>
      </c>
      <c r="D26" s="10" t="s">
        <v>55</v>
      </c>
      <c r="E26" s="11" t="s">
        <v>170</v>
      </c>
      <c r="F26" s="10" t="s">
        <v>109</v>
      </c>
      <c r="G26" s="10" t="s">
        <v>114</v>
      </c>
      <c r="H26" s="8">
        <v>0.4</v>
      </c>
      <c r="I26" s="8">
        <v>1</v>
      </c>
      <c r="J26" s="23" t="str">
        <f t="shared" si="1"/>
        <v>Baja</v>
      </c>
      <c r="K26" s="24" t="str">
        <f t="shared" si="2"/>
        <v>Catastrófico</v>
      </c>
      <c r="L26" s="25" t="str">
        <f t="shared" si="3"/>
        <v>Extremo</v>
      </c>
      <c r="M26" s="11" t="s">
        <v>171</v>
      </c>
      <c r="N26" s="10" t="s">
        <v>35</v>
      </c>
      <c r="O26" s="10" t="s">
        <v>28</v>
      </c>
      <c r="P26" s="10" t="s">
        <v>36</v>
      </c>
      <c r="Q26" s="10" t="s">
        <v>37</v>
      </c>
      <c r="R26" s="10" t="s">
        <v>38</v>
      </c>
      <c r="S26" s="10" t="s">
        <v>42</v>
      </c>
      <c r="T26" s="10" t="s">
        <v>40</v>
      </c>
      <c r="U26" s="8">
        <f t="shared" si="0"/>
        <v>0.24</v>
      </c>
      <c r="V26" s="9">
        <f t="shared" si="4"/>
        <v>1</v>
      </c>
      <c r="W26" s="9">
        <f t="shared" si="6"/>
        <v>0.24</v>
      </c>
      <c r="X26" s="9">
        <f t="shared" si="7"/>
        <v>1</v>
      </c>
      <c r="Y26" s="23" t="str">
        <f t="shared" si="10"/>
        <v>Baja</v>
      </c>
      <c r="Z26" s="24" t="str">
        <f t="shared" si="8"/>
        <v>Catastrófico</v>
      </c>
      <c r="AA26" s="25" t="str">
        <f t="shared" si="5"/>
        <v>Extremo</v>
      </c>
      <c r="AB26" s="10" t="s">
        <v>33</v>
      </c>
      <c r="AC26" s="11" t="str">
        <f t="shared" ref="AC26:AC28" si="13">+IF(AA26="","",IF(OR(AA26="Extremo",AA26="Alto",AA26="Moderado"),"Reducir_mitigar_Transferir_Evitar",IF(AA26="Bajo","Aceptar")))</f>
        <v>Reducir_mitigar_Transferir_Evitar</v>
      </c>
      <c r="AD26" s="14" t="s">
        <v>34</v>
      </c>
      <c r="AE26" s="10" t="str">
        <f t="shared" ref="AE26:AE28" si="14">+IF($AB26="","",IF($AB26="No Requiere Plan de Acción","Aceptar",$AD26))</f>
        <v>Evitar</v>
      </c>
      <c r="AF26" s="209" t="s">
        <v>318</v>
      </c>
      <c r="AG26" s="14" t="s">
        <v>306</v>
      </c>
      <c r="AH26" s="210" t="s">
        <v>303</v>
      </c>
      <c r="AI26" s="210" t="s">
        <v>301</v>
      </c>
      <c r="AJ26" s="211"/>
    </row>
    <row r="27" spans="2:36" ht="130.5" customHeight="1" x14ac:dyDescent="0.35">
      <c r="B27" s="10">
        <v>10</v>
      </c>
      <c r="C27" s="10" t="s">
        <v>164</v>
      </c>
      <c r="D27" s="10" t="s">
        <v>56</v>
      </c>
      <c r="E27" s="11" t="s">
        <v>172</v>
      </c>
      <c r="F27" s="10" t="s">
        <v>141</v>
      </c>
      <c r="G27" s="10" t="s">
        <v>123</v>
      </c>
      <c r="H27" s="8">
        <v>0.4</v>
      </c>
      <c r="I27" s="8">
        <v>1</v>
      </c>
      <c r="J27" s="23" t="str">
        <f t="shared" si="1"/>
        <v>Baja</v>
      </c>
      <c r="K27" s="24" t="str">
        <f t="shared" si="2"/>
        <v>Catastrófico</v>
      </c>
      <c r="L27" s="25" t="str">
        <f t="shared" si="3"/>
        <v>Extremo</v>
      </c>
      <c r="M27" s="11" t="s">
        <v>174</v>
      </c>
      <c r="N27" s="10" t="s">
        <v>35</v>
      </c>
      <c r="O27" s="10" t="s">
        <v>28</v>
      </c>
      <c r="P27" s="10" t="s">
        <v>36</v>
      </c>
      <c r="Q27" s="10" t="s">
        <v>37</v>
      </c>
      <c r="R27" s="10" t="s">
        <v>150</v>
      </c>
      <c r="S27" s="10" t="s">
        <v>42</v>
      </c>
      <c r="T27" s="10" t="s">
        <v>40</v>
      </c>
      <c r="U27" s="8">
        <f t="shared" si="0"/>
        <v>0.24</v>
      </c>
      <c r="V27" s="9">
        <f t="shared" si="4"/>
        <v>1</v>
      </c>
      <c r="W27" s="9">
        <f t="shared" si="6"/>
        <v>0.24</v>
      </c>
      <c r="X27" s="9">
        <f t="shared" si="7"/>
        <v>1</v>
      </c>
      <c r="Y27" s="23" t="str">
        <f t="shared" si="10"/>
        <v>Baja</v>
      </c>
      <c r="Z27" s="24" t="str">
        <f t="shared" si="8"/>
        <v>Catastrófico</v>
      </c>
      <c r="AA27" s="25" t="str">
        <f t="shared" si="5"/>
        <v>Extremo</v>
      </c>
      <c r="AB27" s="10" t="s">
        <v>33</v>
      </c>
      <c r="AC27" s="11" t="str">
        <f t="shared" si="13"/>
        <v>Reducir_mitigar_Transferir_Evitar</v>
      </c>
      <c r="AD27" s="14" t="s">
        <v>34</v>
      </c>
      <c r="AE27" s="10" t="str">
        <f t="shared" si="14"/>
        <v>Evitar</v>
      </c>
      <c r="AF27" s="209" t="s">
        <v>319</v>
      </c>
      <c r="AG27" s="14" t="s">
        <v>306</v>
      </c>
      <c r="AH27" s="210" t="s">
        <v>303</v>
      </c>
      <c r="AI27" s="210" t="s">
        <v>301</v>
      </c>
      <c r="AJ27" s="211"/>
    </row>
    <row r="28" spans="2:36" ht="120.5" customHeight="1" x14ac:dyDescent="0.35">
      <c r="B28" s="225">
        <v>11</v>
      </c>
      <c r="C28" s="225" t="s">
        <v>57</v>
      </c>
      <c r="D28" s="225" t="s">
        <v>58</v>
      </c>
      <c r="E28" s="227" t="s">
        <v>175</v>
      </c>
      <c r="F28" s="225" t="s">
        <v>111</v>
      </c>
      <c r="G28" s="225" t="s">
        <v>123</v>
      </c>
      <c r="H28" s="8">
        <v>0.4</v>
      </c>
      <c r="I28" s="8">
        <v>1</v>
      </c>
      <c r="J28" s="221" t="str">
        <f t="shared" si="1"/>
        <v>Baja</v>
      </c>
      <c r="K28" s="222" t="str">
        <f t="shared" si="2"/>
        <v>Catastrófico</v>
      </c>
      <c r="L28" s="223" t="str">
        <f t="shared" si="3"/>
        <v>Extremo</v>
      </c>
      <c r="M28" s="11" t="s">
        <v>176</v>
      </c>
      <c r="N28" s="10" t="s">
        <v>144</v>
      </c>
      <c r="O28" s="10" t="s">
        <v>28</v>
      </c>
      <c r="P28" s="10" t="s">
        <v>36</v>
      </c>
      <c r="Q28" s="10" t="s">
        <v>37</v>
      </c>
      <c r="R28" s="10" t="s">
        <v>150</v>
      </c>
      <c r="S28" s="10" t="s">
        <v>42</v>
      </c>
      <c r="T28" s="10" t="s">
        <v>40</v>
      </c>
      <c r="U28" s="8">
        <f t="shared" si="0"/>
        <v>0.30000000000000004</v>
      </c>
      <c r="V28" s="9">
        <f t="shared" si="4"/>
        <v>1</v>
      </c>
      <c r="W28" s="224">
        <f>+AVERAGE(U28:U31)</f>
        <v>0.28500000000000003</v>
      </c>
      <c r="X28" s="224">
        <f>+AVERAGE(V28:V31)</f>
        <v>1</v>
      </c>
      <c r="Y28" s="221" t="str">
        <f t="shared" si="10"/>
        <v>Baja</v>
      </c>
      <c r="Z28" s="222" t="str">
        <f t="shared" si="8"/>
        <v>Catastrófico</v>
      </c>
      <c r="AA28" s="223" t="str">
        <f t="shared" si="5"/>
        <v>Extremo</v>
      </c>
      <c r="AB28" s="225" t="s">
        <v>33</v>
      </c>
      <c r="AC28" s="225" t="str">
        <f t="shared" si="13"/>
        <v>Reducir_mitigar_Transferir_Evitar</v>
      </c>
      <c r="AD28" s="226" t="s">
        <v>34</v>
      </c>
      <c r="AE28" s="225" t="str">
        <f t="shared" si="14"/>
        <v>Evitar</v>
      </c>
      <c r="AF28" s="209" t="s">
        <v>320</v>
      </c>
      <c r="AG28" s="14" t="s">
        <v>321</v>
      </c>
      <c r="AH28" s="210" t="s">
        <v>296</v>
      </c>
      <c r="AI28" s="210" t="s">
        <v>301</v>
      </c>
      <c r="AJ28" s="211"/>
    </row>
    <row r="29" spans="2:36" ht="127.5" customHeight="1" x14ac:dyDescent="0.35">
      <c r="B29" s="225"/>
      <c r="C29" s="225"/>
      <c r="D29" s="225"/>
      <c r="E29" s="227"/>
      <c r="F29" s="225"/>
      <c r="G29" s="225"/>
      <c r="H29" s="8">
        <v>0.4</v>
      </c>
      <c r="I29" s="8">
        <v>1</v>
      </c>
      <c r="J29" s="221"/>
      <c r="K29" s="222"/>
      <c r="L29" s="223"/>
      <c r="M29" s="11" t="s">
        <v>177</v>
      </c>
      <c r="N29" s="10" t="s">
        <v>35</v>
      </c>
      <c r="O29" s="10" t="s">
        <v>28</v>
      </c>
      <c r="P29" s="10" t="s">
        <v>36</v>
      </c>
      <c r="Q29" s="10" t="s">
        <v>37</v>
      </c>
      <c r="R29" s="10" t="s">
        <v>41</v>
      </c>
      <c r="S29" s="10" t="s">
        <v>42</v>
      </c>
      <c r="T29" s="10" t="s">
        <v>151</v>
      </c>
      <c r="U29" s="8">
        <f t="shared" si="0"/>
        <v>0.24</v>
      </c>
      <c r="V29" s="9">
        <f t="shared" si="4"/>
        <v>1</v>
      </c>
      <c r="W29" s="224"/>
      <c r="X29" s="224"/>
      <c r="Y29" s="221"/>
      <c r="Z29" s="222"/>
      <c r="AA29" s="223"/>
      <c r="AB29" s="225"/>
      <c r="AC29" s="225"/>
      <c r="AD29" s="226"/>
      <c r="AE29" s="225"/>
      <c r="AF29" s="209" t="s">
        <v>322</v>
      </c>
      <c r="AG29" s="14" t="s">
        <v>323</v>
      </c>
      <c r="AH29" s="210" t="s">
        <v>296</v>
      </c>
      <c r="AI29" s="210" t="s">
        <v>301</v>
      </c>
      <c r="AJ29" s="211"/>
    </row>
    <row r="30" spans="2:36" ht="135" customHeight="1" x14ac:dyDescent="0.35">
      <c r="B30" s="225"/>
      <c r="C30" s="225"/>
      <c r="D30" s="225"/>
      <c r="E30" s="227"/>
      <c r="F30" s="225"/>
      <c r="G30" s="225"/>
      <c r="H30" s="8">
        <v>0.4</v>
      </c>
      <c r="I30" s="8">
        <v>1</v>
      </c>
      <c r="J30" s="221"/>
      <c r="K30" s="222"/>
      <c r="L30" s="223"/>
      <c r="M30" s="11" t="s">
        <v>178</v>
      </c>
      <c r="N30" s="10" t="s">
        <v>144</v>
      </c>
      <c r="O30" s="10" t="s">
        <v>28</v>
      </c>
      <c r="P30" s="10" t="s">
        <v>36</v>
      </c>
      <c r="Q30" s="10" t="s">
        <v>37</v>
      </c>
      <c r="R30" s="10" t="s">
        <v>150</v>
      </c>
      <c r="S30" s="10" t="s">
        <v>42</v>
      </c>
      <c r="T30" s="10" t="s">
        <v>151</v>
      </c>
      <c r="U30" s="8">
        <f t="shared" si="0"/>
        <v>0.30000000000000004</v>
      </c>
      <c r="V30" s="9">
        <f t="shared" si="4"/>
        <v>1</v>
      </c>
      <c r="W30" s="224"/>
      <c r="X30" s="224"/>
      <c r="Y30" s="221"/>
      <c r="Z30" s="222"/>
      <c r="AA30" s="223"/>
      <c r="AB30" s="225"/>
      <c r="AC30" s="225"/>
      <c r="AD30" s="226"/>
      <c r="AE30" s="225"/>
      <c r="AF30" s="209" t="s">
        <v>324</v>
      </c>
      <c r="AG30" s="14" t="s">
        <v>306</v>
      </c>
      <c r="AH30" s="210" t="s">
        <v>303</v>
      </c>
      <c r="AI30" s="210" t="s">
        <v>301</v>
      </c>
      <c r="AJ30" s="211"/>
    </row>
    <row r="31" spans="2:36" ht="149" customHeight="1" x14ac:dyDescent="0.35">
      <c r="B31" s="225"/>
      <c r="C31" s="225"/>
      <c r="D31" s="225"/>
      <c r="E31" s="227"/>
      <c r="F31" s="225"/>
      <c r="G31" s="225"/>
      <c r="H31" s="8">
        <v>0.4</v>
      </c>
      <c r="I31" s="8">
        <v>1</v>
      </c>
      <c r="J31" s="221"/>
      <c r="K31" s="222"/>
      <c r="L31" s="223"/>
      <c r="M31" s="11" t="s">
        <v>179</v>
      </c>
      <c r="N31" s="10" t="s">
        <v>144</v>
      </c>
      <c r="O31" s="10" t="s">
        <v>28</v>
      </c>
      <c r="P31" s="10" t="s">
        <v>36</v>
      </c>
      <c r="Q31" s="10" t="s">
        <v>37</v>
      </c>
      <c r="R31" s="10" t="s">
        <v>38</v>
      </c>
      <c r="S31" s="10" t="s">
        <v>42</v>
      </c>
      <c r="T31" s="10" t="s">
        <v>151</v>
      </c>
      <c r="U31" s="8">
        <f t="shared" si="0"/>
        <v>0.30000000000000004</v>
      </c>
      <c r="V31" s="9">
        <f t="shared" si="4"/>
        <v>1</v>
      </c>
      <c r="W31" s="224"/>
      <c r="X31" s="224"/>
      <c r="Y31" s="221"/>
      <c r="Z31" s="222"/>
      <c r="AA31" s="223"/>
      <c r="AB31" s="225"/>
      <c r="AC31" s="225"/>
      <c r="AD31" s="226"/>
      <c r="AE31" s="225"/>
      <c r="AF31" s="209" t="s">
        <v>325</v>
      </c>
      <c r="AG31" s="14" t="s">
        <v>306</v>
      </c>
      <c r="AH31" s="210" t="s">
        <v>326</v>
      </c>
      <c r="AI31" s="210" t="s">
        <v>301</v>
      </c>
      <c r="AJ31" s="211"/>
    </row>
    <row r="32" spans="2:36" ht="141.5" customHeight="1" x14ac:dyDescent="0.35">
      <c r="B32" s="10">
        <v>12</v>
      </c>
      <c r="C32" s="10" t="s">
        <v>57</v>
      </c>
      <c r="D32" s="10" t="s">
        <v>59</v>
      </c>
      <c r="E32" s="11" t="s">
        <v>180</v>
      </c>
      <c r="F32" s="10" t="s">
        <v>109</v>
      </c>
      <c r="G32" s="10" t="s">
        <v>114</v>
      </c>
      <c r="H32" s="8">
        <v>0.2</v>
      </c>
      <c r="I32" s="8">
        <v>1</v>
      </c>
      <c r="J32" s="23" t="str">
        <f t="shared" si="1"/>
        <v>Muy Baja</v>
      </c>
      <c r="K32" s="24" t="str">
        <f t="shared" si="2"/>
        <v>Catastrófico</v>
      </c>
      <c r="L32" s="25" t="str">
        <f t="shared" si="3"/>
        <v>Extremo</v>
      </c>
      <c r="M32" s="11" t="s">
        <v>181</v>
      </c>
      <c r="N32" s="10" t="s">
        <v>144</v>
      </c>
      <c r="O32" s="10" t="s">
        <v>139</v>
      </c>
      <c r="P32" s="10" t="s">
        <v>36</v>
      </c>
      <c r="Q32" s="10" t="s">
        <v>37</v>
      </c>
      <c r="R32" s="10" t="s">
        <v>38</v>
      </c>
      <c r="S32" s="10" t="s">
        <v>42</v>
      </c>
      <c r="T32" s="10" t="s">
        <v>40</v>
      </c>
      <c r="U32" s="8">
        <f t="shared" si="0"/>
        <v>0.2</v>
      </c>
      <c r="V32" s="9">
        <f t="shared" si="4"/>
        <v>0.75</v>
      </c>
      <c r="W32" s="9">
        <f t="shared" si="6"/>
        <v>0.2</v>
      </c>
      <c r="X32" s="9">
        <f t="shared" si="7"/>
        <v>0.75</v>
      </c>
      <c r="Y32" s="23" t="str">
        <f t="shared" si="10"/>
        <v>Muy baja</v>
      </c>
      <c r="Z32" s="24" t="str">
        <f t="shared" si="8"/>
        <v>Mayor</v>
      </c>
      <c r="AA32" s="25" t="str">
        <f t="shared" si="5"/>
        <v>Alto</v>
      </c>
      <c r="AB32" s="10" t="s">
        <v>33</v>
      </c>
      <c r="AC32" s="11" t="str">
        <f t="shared" ref="AC32:AC34" si="15">+IF(AA32="","",IF(OR(AA32="Extremo",AA32="Alto",AA32="Moderado"),"Reducir_mitigar_Transferir_Evitar",IF(AA32="Bajo","Aceptar")))</f>
        <v>Reducir_mitigar_Transferir_Evitar</v>
      </c>
      <c r="AD32" s="14" t="s">
        <v>34</v>
      </c>
      <c r="AE32" s="10" t="str">
        <f t="shared" ref="AE32:AE69" si="16">+IF($AB32="","",IF($AB32="No Requiere Plan de Acción","Aceptar",$AD32))</f>
        <v>Evitar</v>
      </c>
      <c r="AF32" s="209" t="s">
        <v>327</v>
      </c>
      <c r="AG32" s="14" t="s">
        <v>321</v>
      </c>
      <c r="AH32" s="210" t="s">
        <v>296</v>
      </c>
      <c r="AI32" s="210" t="s">
        <v>301</v>
      </c>
      <c r="AJ32" s="211"/>
    </row>
    <row r="33" spans="2:36" ht="165" customHeight="1" x14ac:dyDescent="0.35">
      <c r="B33" s="10">
        <v>13</v>
      </c>
      <c r="C33" s="10" t="s">
        <v>57</v>
      </c>
      <c r="D33" s="10" t="s">
        <v>60</v>
      </c>
      <c r="E33" s="11" t="s">
        <v>184</v>
      </c>
      <c r="F33" s="10" t="s">
        <v>112</v>
      </c>
      <c r="G33" s="10" t="s">
        <v>114</v>
      </c>
      <c r="H33" s="8">
        <v>0.2</v>
      </c>
      <c r="I33" s="8">
        <v>1</v>
      </c>
      <c r="J33" s="23" t="str">
        <f t="shared" si="1"/>
        <v>Muy Baja</v>
      </c>
      <c r="K33" s="24" t="str">
        <f t="shared" si="2"/>
        <v>Catastrófico</v>
      </c>
      <c r="L33" s="25" t="str">
        <f t="shared" si="3"/>
        <v>Extremo</v>
      </c>
      <c r="M33" s="11" t="s">
        <v>182</v>
      </c>
      <c r="N33" s="10" t="s">
        <v>35</v>
      </c>
      <c r="O33" s="10" t="s">
        <v>28</v>
      </c>
      <c r="P33" s="10" t="s">
        <v>36</v>
      </c>
      <c r="Q33" s="10" t="s">
        <v>37</v>
      </c>
      <c r="R33" s="10" t="s">
        <v>41</v>
      </c>
      <c r="S33" s="10" t="s">
        <v>42</v>
      </c>
      <c r="T33" s="10" t="s">
        <v>40</v>
      </c>
      <c r="U33" s="8">
        <f t="shared" si="0"/>
        <v>0.12</v>
      </c>
      <c r="V33" s="9">
        <f t="shared" si="4"/>
        <v>1</v>
      </c>
      <c r="W33" s="9">
        <f t="shared" si="6"/>
        <v>0.12</v>
      </c>
      <c r="X33" s="9">
        <f t="shared" si="7"/>
        <v>1</v>
      </c>
      <c r="Y33" s="23" t="str">
        <f t="shared" si="10"/>
        <v>Muy baja</v>
      </c>
      <c r="Z33" s="24" t="str">
        <f t="shared" si="8"/>
        <v>Catastrófico</v>
      </c>
      <c r="AA33" s="25" t="str">
        <f t="shared" si="5"/>
        <v>Extremo</v>
      </c>
      <c r="AB33" s="10" t="s">
        <v>33</v>
      </c>
      <c r="AC33" s="11" t="str">
        <f t="shared" si="15"/>
        <v>Reducir_mitigar_Transferir_Evitar</v>
      </c>
      <c r="AD33" s="14" t="s">
        <v>34</v>
      </c>
      <c r="AE33" s="10" t="str">
        <f t="shared" si="16"/>
        <v>Evitar</v>
      </c>
      <c r="AF33" s="209" t="s">
        <v>328</v>
      </c>
      <c r="AG33" s="14" t="s">
        <v>321</v>
      </c>
      <c r="AH33" s="210" t="s">
        <v>303</v>
      </c>
      <c r="AI33" s="210" t="s">
        <v>301</v>
      </c>
      <c r="AJ33" s="211"/>
    </row>
    <row r="34" spans="2:36" ht="130.5" customHeight="1" x14ac:dyDescent="0.35">
      <c r="B34" s="10">
        <v>14</v>
      </c>
      <c r="C34" s="10" t="s">
        <v>57</v>
      </c>
      <c r="D34" s="10" t="s">
        <v>61</v>
      </c>
      <c r="E34" s="11" t="s">
        <v>185</v>
      </c>
      <c r="F34" s="10" t="s">
        <v>112</v>
      </c>
      <c r="G34" s="10" t="s">
        <v>114</v>
      </c>
      <c r="H34" s="8">
        <v>0.6</v>
      </c>
      <c r="I34" s="8">
        <v>1</v>
      </c>
      <c r="J34" s="23" t="str">
        <f t="shared" si="1"/>
        <v>Media</v>
      </c>
      <c r="K34" s="24" t="str">
        <f t="shared" si="2"/>
        <v>Catastrófico</v>
      </c>
      <c r="L34" s="25" t="str">
        <f t="shared" si="3"/>
        <v>Extremo</v>
      </c>
      <c r="M34" s="11" t="s">
        <v>183</v>
      </c>
      <c r="N34" s="10" t="s">
        <v>144</v>
      </c>
      <c r="O34" s="10" t="s">
        <v>139</v>
      </c>
      <c r="P34" s="10" t="s">
        <v>36</v>
      </c>
      <c r="Q34" s="10" t="s">
        <v>37</v>
      </c>
      <c r="R34" s="10" t="s">
        <v>150</v>
      </c>
      <c r="S34" s="10" t="s">
        <v>42</v>
      </c>
      <c r="T34" s="10" t="s">
        <v>40</v>
      </c>
      <c r="U34" s="8">
        <f t="shared" si="0"/>
        <v>0.6</v>
      </c>
      <c r="V34" s="9">
        <f t="shared" si="4"/>
        <v>0.75</v>
      </c>
      <c r="W34" s="9">
        <f t="shared" si="6"/>
        <v>0.6</v>
      </c>
      <c r="X34" s="9">
        <f t="shared" si="7"/>
        <v>0.75</v>
      </c>
      <c r="Y34" s="23" t="str">
        <f t="shared" si="10"/>
        <v>Media</v>
      </c>
      <c r="Z34" s="24" t="str">
        <f t="shared" si="8"/>
        <v>Mayor</v>
      </c>
      <c r="AA34" s="25" t="str">
        <f t="shared" si="5"/>
        <v>Alto</v>
      </c>
      <c r="AB34" s="10" t="s">
        <v>33</v>
      </c>
      <c r="AC34" s="11" t="str">
        <f t="shared" si="15"/>
        <v>Reducir_mitigar_Transferir_Evitar</v>
      </c>
      <c r="AD34" s="14" t="s">
        <v>34</v>
      </c>
      <c r="AE34" s="10" t="str">
        <f t="shared" si="16"/>
        <v>Evitar</v>
      </c>
      <c r="AF34" s="209" t="s">
        <v>329</v>
      </c>
      <c r="AG34" s="14" t="s">
        <v>321</v>
      </c>
      <c r="AH34" s="210" t="s">
        <v>303</v>
      </c>
      <c r="AI34" s="210" t="s">
        <v>301</v>
      </c>
      <c r="AJ34" s="211"/>
    </row>
    <row r="35" spans="2:36" ht="136.5" customHeight="1" x14ac:dyDescent="0.35">
      <c r="B35" s="10">
        <v>15</v>
      </c>
      <c r="C35" s="10" t="s">
        <v>62</v>
      </c>
      <c r="D35" s="10" t="s">
        <v>63</v>
      </c>
      <c r="E35" s="11" t="s">
        <v>272</v>
      </c>
      <c r="F35" s="10" t="s">
        <v>109</v>
      </c>
      <c r="G35" s="10" t="s">
        <v>114</v>
      </c>
      <c r="H35" s="8">
        <v>0.8</v>
      </c>
      <c r="I35" s="8">
        <v>1</v>
      </c>
      <c r="J35" s="23" t="str">
        <f t="shared" si="1"/>
        <v>Alta</v>
      </c>
      <c r="K35" s="24" t="str">
        <f t="shared" si="2"/>
        <v>Catastrófico</v>
      </c>
      <c r="L35" s="25" t="str">
        <f t="shared" si="3"/>
        <v>Extremo</v>
      </c>
      <c r="M35" s="11" t="s">
        <v>186</v>
      </c>
      <c r="N35" s="10" t="s">
        <v>35</v>
      </c>
      <c r="O35" s="10" t="s">
        <v>28</v>
      </c>
      <c r="P35" s="10" t="s">
        <v>36</v>
      </c>
      <c r="Q35" s="10" t="s">
        <v>37</v>
      </c>
      <c r="R35" s="10" t="s">
        <v>150</v>
      </c>
      <c r="S35" s="10" t="s">
        <v>42</v>
      </c>
      <c r="T35" s="10" t="s">
        <v>40</v>
      </c>
      <c r="U35" s="8">
        <f t="shared" si="0"/>
        <v>0.48</v>
      </c>
      <c r="V35" s="9">
        <f t="shared" si="4"/>
        <v>1</v>
      </c>
      <c r="W35" s="9">
        <f t="shared" si="6"/>
        <v>0.48</v>
      </c>
      <c r="X35" s="9">
        <f t="shared" si="7"/>
        <v>1</v>
      </c>
      <c r="Y35" s="23" t="str">
        <f t="shared" si="10"/>
        <v>Media</v>
      </c>
      <c r="Z35" s="24" t="str">
        <f t="shared" si="8"/>
        <v>Catastrófico</v>
      </c>
      <c r="AA35" s="25" t="str">
        <f t="shared" si="5"/>
        <v>Extremo</v>
      </c>
      <c r="AB35" s="10" t="s">
        <v>33</v>
      </c>
      <c r="AC35" s="11" t="str">
        <f>+IF(AA35="","",IF(OR(AA35="Extremo",AA35="Alto",AA35="Moderado"),"Reducir_mitigar_Transferir_Evitar",IF(AA35="Bajo","Aceptar")))</f>
        <v>Reducir_mitigar_Transferir_Evitar</v>
      </c>
      <c r="AD35" s="14" t="s">
        <v>27</v>
      </c>
      <c r="AE35" s="10" t="str">
        <f t="shared" si="16"/>
        <v>Reducir_Mitigar</v>
      </c>
      <c r="AF35" s="209" t="s">
        <v>330</v>
      </c>
      <c r="AG35" s="14" t="s">
        <v>331</v>
      </c>
      <c r="AH35" s="210" t="s">
        <v>303</v>
      </c>
      <c r="AI35" s="210" t="s">
        <v>301</v>
      </c>
      <c r="AJ35" s="211"/>
    </row>
    <row r="36" spans="2:36" ht="151.5" customHeight="1" x14ac:dyDescent="0.35">
      <c r="B36" s="225">
        <v>16</v>
      </c>
      <c r="C36" s="225" t="s">
        <v>62</v>
      </c>
      <c r="D36" s="225" t="s">
        <v>64</v>
      </c>
      <c r="E36" s="227" t="s">
        <v>273</v>
      </c>
      <c r="F36" s="225" t="s">
        <v>109</v>
      </c>
      <c r="G36" s="225" t="s">
        <v>173</v>
      </c>
      <c r="H36" s="228">
        <v>0.6</v>
      </c>
      <c r="I36" s="228">
        <v>0.8</v>
      </c>
      <c r="J36" s="221" t="str">
        <f t="shared" si="1"/>
        <v>Media</v>
      </c>
      <c r="K36" s="222" t="str">
        <f t="shared" si="2"/>
        <v>Mayor</v>
      </c>
      <c r="L36" s="223" t="str">
        <f t="shared" si="3"/>
        <v>Alto</v>
      </c>
      <c r="M36" s="11" t="s">
        <v>276</v>
      </c>
      <c r="N36" s="10" t="s">
        <v>35</v>
      </c>
      <c r="O36" s="10" t="s">
        <v>28</v>
      </c>
      <c r="P36" s="10" t="s">
        <v>36</v>
      </c>
      <c r="Q36" s="10" t="s">
        <v>37</v>
      </c>
      <c r="R36" s="10" t="s">
        <v>150</v>
      </c>
      <c r="S36" s="10" t="s">
        <v>42</v>
      </c>
      <c r="T36" s="10" t="s">
        <v>40</v>
      </c>
      <c r="U36" s="228">
        <f t="shared" si="0"/>
        <v>0.36</v>
      </c>
      <c r="V36" s="224">
        <f t="shared" si="4"/>
        <v>0.8</v>
      </c>
      <c r="W36" s="224">
        <f>+AVERAGE(U36:U37)</f>
        <v>0.36</v>
      </c>
      <c r="X36" s="224">
        <f>+AVERAGE(V36:V37)</f>
        <v>0.8</v>
      </c>
      <c r="Y36" s="221" t="str">
        <f t="shared" si="10"/>
        <v>Baja</v>
      </c>
      <c r="Z36" s="222" t="str">
        <f t="shared" si="8"/>
        <v>Mayor</v>
      </c>
      <c r="AA36" s="223" t="str">
        <f t="shared" si="5"/>
        <v>Alto</v>
      </c>
      <c r="AB36" s="225" t="s">
        <v>33</v>
      </c>
      <c r="AC36" s="225" t="str">
        <f>+IF(AA36="","",IF(OR(AA36="Extremo",AA36="Alto",AA36="Moderado"),"Reducir_mitigar_Transferir_Evitar",IF(AA36="Bajo","Aceptar")))</f>
        <v>Reducir_mitigar_Transferir_Evitar</v>
      </c>
      <c r="AD36" s="226" t="s">
        <v>34</v>
      </c>
      <c r="AE36" s="225" t="str">
        <f t="shared" si="16"/>
        <v>Evitar</v>
      </c>
      <c r="AF36" s="209" t="s">
        <v>332</v>
      </c>
      <c r="AG36" s="14" t="s">
        <v>315</v>
      </c>
      <c r="AH36" s="210" t="s">
        <v>296</v>
      </c>
      <c r="AI36" s="210" t="s">
        <v>301</v>
      </c>
      <c r="AJ36" s="211"/>
    </row>
    <row r="37" spans="2:36" ht="172.5" customHeight="1" x14ac:dyDescent="0.35">
      <c r="B37" s="225"/>
      <c r="C37" s="225"/>
      <c r="D37" s="225"/>
      <c r="E37" s="227"/>
      <c r="F37" s="225"/>
      <c r="G37" s="225"/>
      <c r="H37" s="228"/>
      <c r="I37" s="228"/>
      <c r="J37" s="221"/>
      <c r="K37" s="222"/>
      <c r="L37" s="223"/>
      <c r="M37" s="11" t="s">
        <v>187</v>
      </c>
      <c r="N37" s="10" t="s">
        <v>35</v>
      </c>
      <c r="O37" s="10" t="s">
        <v>28</v>
      </c>
      <c r="P37" s="10" t="s">
        <v>36</v>
      </c>
      <c r="Q37" s="10" t="s">
        <v>37</v>
      </c>
      <c r="R37" s="10" t="s">
        <v>150</v>
      </c>
      <c r="S37" s="10" t="s">
        <v>42</v>
      </c>
      <c r="T37" s="10" t="s">
        <v>151</v>
      </c>
      <c r="U37" s="228"/>
      <c r="V37" s="224"/>
      <c r="W37" s="224"/>
      <c r="X37" s="224"/>
      <c r="Y37" s="221"/>
      <c r="Z37" s="222"/>
      <c r="AA37" s="223"/>
      <c r="AB37" s="225"/>
      <c r="AC37" s="225"/>
      <c r="AD37" s="226"/>
      <c r="AE37" s="225"/>
      <c r="AF37" s="209" t="s">
        <v>333</v>
      </c>
      <c r="AG37" s="14" t="s">
        <v>334</v>
      </c>
      <c r="AH37" s="210" t="s">
        <v>296</v>
      </c>
      <c r="AI37" s="210" t="s">
        <v>301</v>
      </c>
      <c r="AJ37" s="211"/>
    </row>
    <row r="38" spans="2:36" ht="150.5" customHeight="1" x14ac:dyDescent="0.35">
      <c r="B38" s="10">
        <v>17</v>
      </c>
      <c r="C38" s="10" t="s">
        <v>62</v>
      </c>
      <c r="D38" s="10" t="s">
        <v>65</v>
      </c>
      <c r="E38" s="11" t="s">
        <v>189</v>
      </c>
      <c r="F38" s="10" t="s">
        <v>109</v>
      </c>
      <c r="G38" s="10" t="s">
        <v>114</v>
      </c>
      <c r="H38" s="8">
        <v>0.2</v>
      </c>
      <c r="I38" s="8">
        <v>1</v>
      </c>
      <c r="J38" s="23" t="str">
        <f t="shared" si="1"/>
        <v>Muy Baja</v>
      </c>
      <c r="K38" s="24" t="str">
        <f t="shared" si="2"/>
        <v>Catastrófico</v>
      </c>
      <c r="L38" s="25" t="str">
        <f t="shared" si="3"/>
        <v>Extremo</v>
      </c>
      <c r="M38" s="11" t="s">
        <v>188</v>
      </c>
      <c r="N38" s="10" t="s">
        <v>144</v>
      </c>
      <c r="O38" s="10" t="s">
        <v>139</v>
      </c>
      <c r="P38" s="10" t="s">
        <v>36</v>
      </c>
      <c r="Q38" s="10" t="s">
        <v>37</v>
      </c>
      <c r="R38" s="10" t="s">
        <v>150</v>
      </c>
      <c r="S38" s="10" t="s">
        <v>42</v>
      </c>
      <c r="T38" s="10" t="s">
        <v>40</v>
      </c>
      <c r="U38" s="8">
        <f t="shared" si="0"/>
        <v>0.2</v>
      </c>
      <c r="V38" s="9">
        <f t="shared" si="4"/>
        <v>0.75</v>
      </c>
      <c r="W38" s="9">
        <f t="shared" si="6"/>
        <v>0.2</v>
      </c>
      <c r="X38" s="9">
        <f t="shared" si="7"/>
        <v>0.75</v>
      </c>
      <c r="Y38" s="23" t="str">
        <f t="shared" si="10"/>
        <v>Muy baja</v>
      </c>
      <c r="Z38" s="24" t="str">
        <f t="shared" si="8"/>
        <v>Mayor</v>
      </c>
      <c r="AA38" s="25" t="str">
        <f t="shared" si="5"/>
        <v>Alto</v>
      </c>
      <c r="AB38" s="10" t="s">
        <v>33</v>
      </c>
      <c r="AC38" s="11" t="str">
        <f>+IF(AA38="","",IF(OR(AA38="Extremo",AA38="Alto",AA38="Moderado"),"Reducir_mitigar_Transferir_Evitar",IF(AA38="Bajo","Aceptar")))</f>
        <v>Reducir_mitigar_Transferir_Evitar</v>
      </c>
      <c r="AD38" s="14" t="s">
        <v>34</v>
      </c>
      <c r="AE38" s="10" t="str">
        <f t="shared" si="16"/>
        <v>Evitar</v>
      </c>
      <c r="AF38" s="209" t="s">
        <v>335</v>
      </c>
      <c r="AG38" s="14" t="s">
        <v>334</v>
      </c>
      <c r="AH38" s="210" t="s">
        <v>303</v>
      </c>
      <c r="AI38" s="210" t="s">
        <v>301</v>
      </c>
      <c r="AJ38" s="211"/>
    </row>
    <row r="39" spans="2:36" ht="99" customHeight="1" x14ac:dyDescent="0.35">
      <c r="B39" s="10">
        <v>18</v>
      </c>
      <c r="C39" s="10" t="s">
        <v>66</v>
      </c>
      <c r="D39" s="10" t="s">
        <v>67</v>
      </c>
      <c r="E39" s="11" t="s">
        <v>190</v>
      </c>
      <c r="F39" s="10" t="s">
        <v>112</v>
      </c>
      <c r="G39" s="10" t="s">
        <v>114</v>
      </c>
      <c r="H39" s="8">
        <v>0.4</v>
      </c>
      <c r="I39" s="8">
        <v>0.8</v>
      </c>
      <c r="J39" s="23" t="str">
        <f t="shared" si="1"/>
        <v>Baja</v>
      </c>
      <c r="K39" s="24" t="str">
        <f t="shared" si="2"/>
        <v>Mayor</v>
      </c>
      <c r="L39" s="25" t="str">
        <f t="shared" si="3"/>
        <v>Alto</v>
      </c>
      <c r="M39" s="11" t="s">
        <v>191</v>
      </c>
      <c r="N39" s="10" t="s">
        <v>35</v>
      </c>
      <c r="O39" s="10" t="s">
        <v>28</v>
      </c>
      <c r="P39" s="10" t="s">
        <v>36</v>
      </c>
      <c r="Q39" s="10" t="s">
        <v>37</v>
      </c>
      <c r="R39" s="10" t="s">
        <v>150</v>
      </c>
      <c r="S39" s="10" t="s">
        <v>42</v>
      </c>
      <c r="T39" s="10" t="s">
        <v>40</v>
      </c>
      <c r="U39" s="8">
        <f t="shared" si="0"/>
        <v>0.24</v>
      </c>
      <c r="V39" s="9">
        <f t="shared" si="4"/>
        <v>0.8</v>
      </c>
      <c r="W39" s="9">
        <f t="shared" si="6"/>
        <v>0.24</v>
      </c>
      <c r="X39" s="9">
        <f t="shared" si="7"/>
        <v>0.8</v>
      </c>
      <c r="Y39" s="23" t="str">
        <f t="shared" si="10"/>
        <v>Baja</v>
      </c>
      <c r="Z39" s="24" t="str">
        <f t="shared" si="8"/>
        <v>Mayor</v>
      </c>
      <c r="AA39" s="25" t="str">
        <f t="shared" si="5"/>
        <v>Alto</v>
      </c>
      <c r="AB39" s="10" t="s">
        <v>33</v>
      </c>
      <c r="AC39" s="11" t="str">
        <f t="shared" ref="AC39:AC65" si="17">+IF(AA39="","",IF(OR(AA39="Extremo",AA39="Alto",AA39="Moderado"),"Reducir_mitigar_Transferir_Evitar",IF(AA39="Bajo","Aceptar")))</f>
        <v>Reducir_mitigar_Transferir_Evitar</v>
      </c>
      <c r="AD39" s="14" t="s">
        <v>34</v>
      </c>
      <c r="AE39" s="10" t="str">
        <f t="shared" si="16"/>
        <v>Evitar</v>
      </c>
      <c r="AF39" s="209" t="s">
        <v>336</v>
      </c>
      <c r="AG39" s="14" t="s">
        <v>315</v>
      </c>
      <c r="AH39" s="210" t="s">
        <v>296</v>
      </c>
      <c r="AI39" s="210" t="s">
        <v>301</v>
      </c>
      <c r="AJ39" s="211"/>
    </row>
    <row r="40" spans="2:36" ht="141.5" customHeight="1" x14ac:dyDescent="0.35">
      <c r="B40" s="10">
        <v>18</v>
      </c>
      <c r="C40" s="10" t="s">
        <v>66</v>
      </c>
      <c r="D40" s="10" t="s">
        <v>68</v>
      </c>
      <c r="E40" s="11" t="s">
        <v>192</v>
      </c>
      <c r="F40" s="10" t="s">
        <v>109</v>
      </c>
      <c r="G40" s="10" t="s">
        <v>114</v>
      </c>
      <c r="H40" s="8">
        <v>0.6</v>
      </c>
      <c r="I40" s="8">
        <v>0.6</v>
      </c>
      <c r="J40" s="23" t="str">
        <f t="shared" si="1"/>
        <v>Media</v>
      </c>
      <c r="K40" s="24" t="str">
        <f t="shared" si="2"/>
        <v>Moderado</v>
      </c>
      <c r="L40" s="25" t="str">
        <f t="shared" si="3"/>
        <v>Moderado</v>
      </c>
      <c r="M40" s="11" t="s">
        <v>193</v>
      </c>
      <c r="N40" s="10" t="s">
        <v>35</v>
      </c>
      <c r="O40" s="10" t="s">
        <v>28</v>
      </c>
      <c r="P40" s="10" t="s">
        <v>36</v>
      </c>
      <c r="Q40" s="10" t="s">
        <v>37</v>
      </c>
      <c r="R40" s="10" t="s">
        <v>38</v>
      </c>
      <c r="S40" s="10" t="s">
        <v>42</v>
      </c>
      <c r="T40" s="10" t="s">
        <v>40</v>
      </c>
      <c r="U40" s="8">
        <f t="shared" si="0"/>
        <v>0.36</v>
      </c>
      <c r="V40" s="9">
        <f t="shared" si="4"/>
        <v>0.6</v>
      </c>
      <c r="W40" s="9">
        <f t="shared" si="6"/>
        <v>0.36</v>
      </c>
      <c r="X40" s="9">
        <f t="shared" si="7"/>
        <v>0.6</v>
      </c>
      <c r="Y40" s="23" t="str">
        <f t="shared" si="10"/>
        <v>Baja</v>
      </c>
      <c r="Z40" s="24" t="str">
        <f t="shared" si="8"/>
        <v>Moderado</v>
      </c>
      <c r="AA40" s="25" t="str">
        <f t="shared" si="5"/>
        <v>Moderado</v>
      </c>
      <c r="AB40" s="10" t="s">
        <v>33</v>
      </c>
      <c r="AC40" s="11" t="str">
        <f t="shared" si="17"/>
        <v>Reducir_mitigar_Transferir_Evitar</v>
      </c>
      <c r="AD40" s="14" t="s">
        <v>27</v>
      </c>
      <c r="AE40" s="10" t="str">
        <f t="shared" si="16"/>
        <v>Reducir_Mitigar</v>
      </c>
      <c r="AF40" s="209" t="s">
        <v>337</v>
      </c>
      <c r="AG40" s="14" t="s">
        <v>315</v>
      </c>
      <c r="AH40" s="210" t="s">
        <v>296</v>
      </c>
      <c r="AI40" s="210" t="s">
        <v>301</v>
      </c>
      <c r="AJ40" s="211"/>
    </row>
    <row r="41" spans="2:36" ht="155" customHeight="1" x14ac:dyDescent="0.35">
      <c r="B41" s="10">
        <v>20</v>
      </c>
      <c r="C41" s="10" t="s">
        <v>66</v>
      </c>
      <c r="D41" s="10" t="s">
        <v>69</v>
      </c>
      <c r="E41" s="11" t="s">
        <v>70</v>
      </c>
      <c r="F41" s="10" t="s">
        <v>111</v>
      </c>
      <c r="G41" s="10" t="s">
        <v>114</v>
      </c>
      <c r="H41" s="8">
        <v>0.4</v>
      </c>
      <c r="I41" s="8">
        <v>0.8</v>
      </c>
      <c r="J41" s="23" t="str">
        <f t="shared" si="1"/>
        <v>Baja</v>
      </c>
      <c r="K41" s="24" t="str">
        <f t="shared" si="2"/>
        <v>Mayor</v>
      </c>
      <c r="L41" s="25" t="str">
        <f t="shared" si="3"/>
        <v>Alto</v>
      </c>
      <c r="M41" s="11" t="s">
        <v>194</v>
      </c>
      <c r="N41" s="10" t="s">
        <v>35</v>
      </c>
      <c r="O41" s="10" t="s">
        <v>28</v>
      </c>
      <c r="P41" s="10" t="s">
        <v>36</v>
      </c>
      <c r="Q41" s="10" t="s">
        <v>37</v>
      </c>
      <c r="R41" s="10" t="s">
        <v>38</v>
      </c>
      <c r="S41" s="10" t="s">
        <v>42</v>
      </c>
      <c r="T41" s="10" t="s">
        <v>40</v>
      </c>
      <c r="U41" s="8">
        <f t="shared" si="0"/>
        <v>0.24</v>
      </c>
      <c r="V41" s="9">
        <f t="shared" si="4"/>
        <v>0.8</v>
      </c>
      <c r="W41" s="9">
        <f t="shared" si="6"/>
        <v>0.24</v>
      </c>
      <c r="X41" s="9">
        <f t="shared" si="7"/>
        <v>0.8</v>
      </c>
      <c r="Y41" s="23" t="str">
        <f t="shared" si="10"/>
        <v>Baja</v>
      </c>
      <c r="Z41" s="24" t="str">
        <f t="shared" si="8"/>
        <v>Mayor</v>
      </c>
      <c r="AA41" s="25" t="str">
        <f t="shared" si="5"/>
        <v>Alto</v>
      </c>
      <c r="AB41" s="10" t="s">
        <v>33</v>
      </c>
      <c r="AC41" s="11" t="str">
        <f t="shared" si="17"/>
        <v>Reducir_mitigar_Transferir_Evitar</v>
      </c>
      <c r="AD41" s="14" t="s">
        <v>34</v>
      </c>
      <c r="AE41" s="10" t="str">
        <f t="shared" si="16"/>
        <v>Evitar</v>
      </c>
      <c r="AF41" s="209" t="s">
        <v>338</v>
      </c>
      <c r="AG41" s="14" t="s">
        <v>315</v>
      </c>
      <c r="AH41" s="210" t="s">
        <v>296</v>
      </c>
      <c r="AI41" s="210" t="s">
        <v>301</v>
      </c>
      <c r="AJ41" s="211"/>
    </row>
    <row r="42" spans="2:36" ht="177" customHeight="1" x14ac:dyDescent="0.35">
      <c r="B42" s="10">
        <v>21</v>
      </c>
      <c r="C42" s="10" t="s">
        <v>66</v>
      </c>
      <c r="D42" s="10" t="s">
        <v>71</v>
      </c>
      <c r="E42" s="11" t="s">
        <v>195</v>
      </c>
      <c r="F42" s="10" t="s">
        <v>109</v>
      </c>
      <c r="G42" s="10" t="s">
        <v>114</v>
      </c>
      <c r="H42" s="8">
        <v>0.2</v>
      </c>
      <c r="I42" s="8">
        <v>0.8</v>
      </c>
      <c r="J42" s="23" t="str">
        <f t="shared" si="1"/>
        <v>Muy Baja</v>
      </c>
      <c r="K42" s="24" t="str">
        <f t="shared" si="2"/>
        <v>Mayor</v>
      </c>
      <c r="L42" s="25" t="str">
        <f t="shared" si="3"/>
        <v>Alto</v>
      </c>
      <c r="M42" s="11" t="s">
        <v>196</v>
      </c>
      <c r="N42" s="10" t="s">
        <v>46</v>
      </c>
      <c r="O42" s="10" t="s">
        <v>28</v>
      </c>
      <c r="P42" s="10" t="s">
        <v>36</v>
      </c>
      <c r="Q42" s="10" t="s">
        <v>37</v>
      </c>
      <c r="R42" s="10" t="s">
        <v>38</v>
      </c>
      <c r="S42" s="10" t="s">
        <v>42</v>
      </c>
      <c r="T42" s="10" t="s">
        <v>40</v>
      </c>
      <c r="U42" s="8">
        <f t="shared" si="0"/>
        <v>0.14000000000000001</v>
      </c>
      <c r="V42" s="9">
        <f t="shared" si="4"/>
        <v>0.8</v>
      </c>
      <c r="W42" s="9">
        <f t="shared" si="6"/>
        <v>0.14000000000000001</v>
      </c>
      <c r="X42" s="9">
        <f t="shared" si="7"/>
        <v>0.8</v>
      </c>
      <c r="Y42" s="23" t="str">
        <f t="shared" si="10"/>
        <v>Muy baja</v>
      </c>
      <c r="Z42" s="24" t="str">
        <f t="shared" si="8"/>
        <v>Mayor</v>
      </c>
      <c r="AA42" s="25" t="str">
        <f t="shared" si="5"/>
        <v>Alto</v>
      </c>
      <c r="AB42" s="10" t="s">
        <v>33</v>
      </c>
      <c r="AC42" s="11" t="str">
        <f t="shared" si="17"/>
        <v>Reducir_mitigar_Transferir_Evitar</v>
      </c>
      <c r="AD42" s="14" t="s">
        <v>27</v>
      </c>
      <c r="AE42" s="10" t="str">
        <f t="shared" si="16"/>
        <v>Reducir_Mitigar</v>
      </c>
      <c r="AF42" s="209" t="s">
        <v>339</v>
      </c>
      <c r="AG42" s="14" t="s">
        <v>315</v>
      </c>
      <c r="AH42" s="210" t="s">
        <v>303</v>
      </c>
      <c r="AI42" s="210" t="s">
        <v>301</v>
      </c>
      <c r="AJ42" s="211"/>
    </row>
    <row r="43" spans="2:36" ht="155" customHeight="1" x14ac:dyDescent="0.35">
      <c r="B43" s="10">
        <v>22</v>
      </c>
      <c r="C43" s="10" t="s">
        <v>66</v>
      </c>
      <c r="D43" s="10" t="s">
        <v>72</v>
      </c>
      <c r="E43" s="11" t="s">
        <v>199</v>
      </c>
      <c r="F43" s="10" t="s">
        <v>109</v>
      </c>
      <c r="G43" s="10" t="s">
        <v>114</v>
      </c>
      <c r="H43" s="8">
        <v>0.6</v>
      </c>
      <c r="I43" s="8">
        <v>0.8</v>
      </c>
      <c r="J43" s="23" t="str">
        <f t="shared" si="1"/>
        <v>Media</v>
      </c>
      <c r="K43" s="24" t="str">
        <f t="shared" si="2"/>
        <v>Mayor</v>
      </c>
      <c r="L43" s="25" t="str">
        <f t="shared" si="3"/>
        <v>Alto</v>
      </c>
      <c r="M43" s="11" t="s">
        <v>197</v>
      </c>
      <c r="N43" s="10" t="s">
        <v>46</v>
      </c>
      <c r="O43" s="10" t="s">
        <v>28</v>
      </c>
      <c r="P43" s="10" t="s">
        <v>36</v>
      </c>
      <c r="Q43" s="10" t="s">
        <v>37</v>
      </c>
      <c r="R43" s="10" t="s">
        <v>38</v>
      </c>
      <c r="S43" s="10" t="s">
        <v>42</v>
      </c>
      <c r="T43" s="10" t="s">
        <v>40</v>
      </c>
      <c r="U43" s="8">
        <f t="shared" si="0"/>
        <v>0.42</v>
      </c>
      <c r="V43" s="9">
        <f t="shared" si="4"/>
        <v>0.8</v>
      </c>
      <c r="W43" s="9">
        <f t="shared" si="6"/>
        <v>0.42</v>
      </c>
      <c r="X43" s="9">
        <f t="shared" si="7"/>
        <v>0.8</v>
      </c>
      <c r="Y43" s="23" t="str">
        <f t="shared" si="10"/>
        <v>Media</v>
      </c>
      <c r="Z43" s="24" t="str">
        <f t="shared" si="8"/>
        <v>Mayor</v>
      </c>
      <c r="AA43" s="25" t="str">
        <f t="shared" si="5"/>
        <v>Alto</v>
      </c>
      <c r="AB43" s="10" t="s">
        <v>33</v>
      </c>
      <c r="AC43" s="11" t="str">
        <f t="shared" si="17"/>
        <v>Reducir_mitigar_Transferir_Evitar</v>
      </c>
      <c r="AD43" s="14" t="s">
        <v>27</v>
      </c>
      <c r="AE43" s="10" t="str">
        <f t="shared" si="16"/>
        <v>Reducir_Mitigar</v>
      </c>
      <c r="AF43" s="209" t="s">
        <v>340</v>
      </c>
      <c r="AG43" s="14" t="s">
        <v>315</v>
      </c>
      <c r="AH43" s="210" t="s">
        <v>303</v>
      </c>
      <c r="AI43" s="210" t="s">
        <v>301</v>
      </c>
      <c r="AJ43" s="211"/>
    </row>
    <row r="44" spans="2:36" ht="234.5" customHeight="1" x14ac:dyDescent="0.35">
      <c r="B44" s="10">
        <v>23</v>
      </c>
      <c r="C44" s="10" t="s">
        <v>73</v>
      </c>
      <c r="D44" s="10" t="s">
        <v>74</v>
      </c>
      <c r="E44" s="11" t="s">
        <v>198</v>
      </c>
      <c r="F44" s="10" t="s">
        <v>109</v>
      </c>
      <c r="G44" s="10" t="s">
        <v>115</v>
      </c>
      <c r="H44" s="8">
        <v>0.6</v>
      </c>
      <c r="I44" s="8">
        <v>0.4</v>
      </c>
      <c r="J44" s="23" t="str">
        <f t="shared" si="1"/>
        <v>Media</v>
      </c>
      <c r="K44" s="24" t="str">
        <f t="shared" si="2"/>
        <v>Menor</v>
      </c>
      <c r="L44" s="25" t="str">
        <f t="shared" si="3"/>
        <v>Moderado</v>
      </c>
      <c r="M44" s="11" t="s">
        <v>200</v>
      </c>
      <c r="N44" s="10" t="s">
        <v>35</v>
      </c>
      <c r="O44" s="10" t="s">
        <v>28</v>
      </c>
      <c r="P44" s="10" t="s">
        <v>36</v>
      </c>
      <c r="Q44" s="10" t="s">
        <v>37</v>
      </c>
      <c r="R44" s="10" t="s">
        <v>41</v>
      </c>
      <c r="S44" s="10" t="s">
        <v>42</v>
      </c>
      <c r="T44" s="10" t="s">
        <v>40</v>
      </c>
      <c r="U44" s="8">
        <f t="shared" si="0"/>
        <v>0.36</v>
      </c>
      <c r="V44" s="9">
        <f t="shared" si="4"/>
        <v>0.4</v>
      </c>
      <c r="W44" s="9">
        <f t="shared" si="6"/>
        <v>0.36</v>
      </c>
      <c r="X44" s="9">
        <f t="shared" si="7"/>
        <v>0.4</v>
      </c>
      <c r="Y44" s="23" t="str">
        <f t="shared" si="10"/>
        <v>Baja</v>
      </c>
      <c r="Z44" s="24" t="str">
        <f t="shared" si="8"/>
        <v>Menor</v>
      </c>
      <c r="AA44" s="25" t="str">
        <f t="shared" si="5"/>
        <v>Moderado</v>
      </c>
      <c r="AB44" s="10" t="s">
        <v>33</v>
      </c>
      <c r="AC44" s="11" t="str">
        <f t="shared" si="17"/>
        <v>Reducir_mitigar_Transferir_Evitar</v>
      </c>
      <c r="AD44" s="14" t="s">
        <v>34</v>
      </c>
      <c r="AE44" s="10" t="str">
        <f t="shared" si="16"/>
        <v>Evitar</v>
      </c>
      <c r="AF44" s="209" t="s">
        <v>341</v>
      </c>
      <c r="AG44" s="14" t="s">
        <v>342</v>
      </c>
      <c r="AH44" s="210" t="s">
        <v>300</v>
      </c>
      <c r="AI44" s="210" t="s">
        <v>301</v>
      </c>
      <c r="AJ44" s="211"/>
    </row>
    <row r="45" spans="2:36" ht="200.5" customHeight="1" x14ac:dyDescent="0.35">
      <c r="B45" s="10">
        <v>24</v>
      </c>
      <c r="C45" s="10" t="s">
        <v>73</v>
      </c>
      <c r="D45" s="10" t="s">
        <v>75</v>
      </c>
      <c r="E45" s="11" t="s">
        <v>274</v>
      </c>
      <c r="F45" s="10" t="s">
        <v>109</v>
      </c>
      <c r="G45" s="10" t="s">
        <v>114</v>
      </c>
      <c r="H45" s="8">
        <v>0.6</v>
      </c>
      <c r="I45" s="8">
        <v>0.6</v>
      </c>
      <c r="J45" s="23" t="str">
        <f t="shared" si="1"/>
        <v>Media</v>
      </c>
      <c r="K45" s="24" t="str">
        <f t="shared" si="2"/>
        <v>Moderado</v>
      </c>
      <c r="L45" s="25" t="str">
        <f t="shared" si="3"/>
        <v>Moderado</v>
      </c>
      <c r="M45" s="11" t="s">
        <v>201</v>
      </c>
      <c r="N45" s="10" t="s">
        <v>35</v>
      </c>
      <c r="O45" s="10" t="s">
        <v>28</v>
      </c>
      <c r="P45" s="10" t="s">
        <v>36</v>
      </c>
      <c r="Q45" s="10" t="s">
        <v>37</v>
      </c>
      <c r="R45" s="10" t="s">
        <v>150</v>
      </c>
      <c r="S45" s="10" t="s">
        <v>42</v>
      </c>
      <c r="T45" s="10" t="s">
        <v>40</v>
      </c>
      <c r="U45" s="8">
        <f t="shared" si="0"/>
        <v>0.36</v>
      </c>
      <c r="V45" s="9">
        <f t="shared" si="4"/>
        <v>0.6</v>
      </c>
      <c r="W45" s="9">
        <f t="shared" si="6"/>
        <v>0.36</v>
      </c>
      <c r="X45" s="9">
        <f t="shared" si="7"/>
        <v>0.6</v>
      </c>
      <c r="Y45" s="23" t="str">
        <f t="shared" si="10"/>
        <v>Baja</v>
      </c>
      <c r="Z45" s="24" t="str">
        <f t="shared" si="8"/>
        <v>Moderado</v>
      </c>
      <c r="AA45" s="25" t="str">
        <f t="shared" si="5"/>
        <v>Moderado</v>
      </c>
      <c r="AB45" s="10" t="s">
        <v>33</v>
      </c>
      <c r="AC45" s="11" t="str">
        <f t="shared" si="17"/>
        <v>Reducir_mitigar_Transferir_Evitar</v>
      </c>
      <c r="AD45" s="14" t="s">
        <v>27</v>
      </c>
      <c r="AE45" s="10" t="str">
        <f t="shared" si="16"/>
        <v>Reducir_Mitigar</v>
      </c>
      <c r="AF45" s="209" t="s">
        <v>343</v>
      </c>
      <c r="AG45" s="14" t="s">
        <v>344</v>
      </c>
      <c r="AH45" s="210" t="s">
        <v>303</v>
      </c>
      <c r="AI45" s="210" t="s">
        <v>301</v>
      </c>
      <c r="AJ45" s="211"/>
    </row>
    <row r="46" spans="2:36" ht="157.5" customHeight="1" x14ac:dyDescent="0.35">
      <c r="B46" s="10">
        <v>25</v>
      </c>
      <c r="C46" s="10" t="s">
        <v>73</v>
      </c>
      <c r="D46" s="10" t="s">
        <v>76</v>
      </c>
      <c r="E46" s="11" t="s">
        <v>202</v>
      </c>
      <c r="F46" s="10" t="s">
        <v>110</v>
      </c>
      <c r="G46" s="10" t="s">
        <v>123</v>
      </c>
      <c r="H46" s="8">
        <v>0.6</v>
      </c>
      <c r="I46" s="8">
        <v>1</v>
      </c>
      <c r="J46" s="23" t="str">
        <f t="shared" si="1"/>
        <v>Media</v>
      </c>
      <c r="K46" s="24" t="str">
        <f t="shared" si="2"/>
        <v>Catastrófico</v>
      </c>
      <c r="L46" s="25" t="str">
        <f t="shared" si="3"/>
        <v>Extremo</v>
      </c>
      <c r="M46" s="11" t="s">
        <v>203</v>
      </c>
      <c r="N46" s="10" t="s">
        <v>144</v>
      </c>
      <c r="O46" s="10" t="s">
        <v>139</v>
      </c>
      <c r="P46" s="10" t="s">
        <v>36</v>
      </c>
      <c r="Q46" s="10" t="s">
        <v>37</v>
      </c>
      <c r="R46" s="10" t="s">
        <v>41</v>
      </c>
      <c r="S46" s="10" t="s">
        <v>42</v>
      </c>
      <c r="T46" s="10" t="s">
        <v>40</v>
      </c>
      <c r="U46" s="8">
        <f t="shared" si="0"/>
        <v>0.6</v>
      </c>
      <c r="V46" s="9">
        <f t="shared" si="4"/>
        <v>0.75</v>
      </c>
      <c r="W46" s="9">
        <f t="shared" si="6"/>
        <v>0.6</v>
      </c>
      <c r="X46" s="9">
        <f t="shared" si="7"/>
        <v>0.75</v>
      </c>
      <c r="Y46" s="23" t="str">
        <f t="shared" si="10"/>
        <v>Media</v>
      </c>
      <c r="Z46" s="24" t="str">
        <f t="shared" si="8"/>
        <v>Mayor</v>
      </c>
      <c r="AA46" s="25" t="str">
        <f t="shared" si="5"/>
        <v>Alto</v>
      </c>
      <c r="AB46" s="10" t="s">
        <v>33</v>
      </c>
      <c r="AC46" s="11" t="str">
        <f t="shared" si="17"/>
        <v>Reducir_mitigar_Transferir_Evitar</v>
      </c>
      <c r="AD46" s="14" t="s">
        <v>34</v>
      </c>
      <c r="AE46" s="10" t="str">
        <f t="shared" si="16"/>
        <v>Evitar</v>
      </c>
      <c r="AF46" s="209" t="s">
        <v>345</v>
      </c>
      <c r="AG46" s="14" t="s">
        <v>323</v>
      </c>
      <c r="AH46" s="210" t="s">
        <v>296</v>
      </c>
      <c r="AI46" s="210" t="s">
        <v>301</v>
      </c>
      <c r="AJ46" s="211"/>
    </row>
    <row r="47" spans="2:36" ht="146" customHeight="1" x14ac:dyDescent="0.35">
      <c r="B47" s="10">
        <v>26</v>
      </c>
      <c r="C47" s="10" t="s">
        <v>77</v>
      </c>
      <c r="D47" s="10" t="s">
        <v>78</v>
      </c>
      <c r="E47" s="11" t="s">
        <v>204</v>
      </c>
      <c r="F47" s="10" t="s">
        <v>109</v>
      </c>
      <c r="G47" s="10" t="s">
        <v>114</v>
      </c>
      <c r="H47" s="8">
        <v>1</v>
      </c>
      <c r="I47" s="8">
        <v>0.6</v>
      </c>
      <c r="J47" s="23" t="str">
        <f t="shared" si="1"/>
        <v>Muy Alta</v>
      </c>
      <c r="K47" s="24" t="str">
        <f t="shared" si="2"/>
        <v>Moderado</v>
      </c>
      <c r="L47" s="25" t="str">
        <f t="shared" si="3"/>
        <v>Alto</v>
      </c>
      <c r="M47" s="11" t="s">
        <v>205</v>
      </c>
      <c r="N47" s="10" t="s">
        <v>35</v>
      </c>
      <c r="O47" s="10" t="s">
        <v>28</v>
      </c>
      <c r="P47" s="10" t="s">
        <v>36</v>
      </c>
      <c r="Q47" s="10" t="s">
        <v>37</v>
      </c>
      <c r="R47" s="10" t="s">
        <v>41</v>
      </c>
      <c r="S47" s="10" t="s">
        <v>42</v>
      </c>
      <c r="T47" s="10" t="s">
        <v>40</v>
      </c>
      <c r="U47" s="8">
        <f t="shared" si="0"/>
        <v>0.6</v>
      </c>
      <c r="V47" s="9">
        <f t="shared" si="4"/>
        <v>0.6</v>
      </c>
      <c r="W47" s="9">
        <f t="shared" si="6"/>
        <v>0.6</v>
      </c>
      <c r="X47" s="9">
        <f t="shared" si="7"/>
        <v>0.6</v>
      </c>
      <c r="Y47" s="23" t="str">
        <f t="shared" si="10"/>
        <v>Media</v>
      </c>
      <c r="Z47" s="24" t="str">
        <f t="shared" si="8"/>
        <v>Moderado</v>
      </c>
      <c r="AA47" s="25" t="str">
        <f t="shared" si="5"/>
        <v>Moderado</v>
      </c>
      <c r="AB47" s="10" t="s">
        <v>33</v>
      </c>
      <c r="AC47" s="11" t="str">
        <f t="shared" si="17"/>
        <v>Reducir_mitigar_Transferir_Evitar</v>
      </c>
      <c r="AD47" s="14" t="s">
        <v>34</v>
      </c>
      <c r="AE47" s="10" t="str">
        <f t="shared" si="16"/>
        <v>Evitar</v>
      </c>
      <c r="AF47" s="209" t="s">
        <v>346</v>
      </c>
      <c r="AG47" s="14" t="s">
        <v>347</v>
      </c>
      <c r="AH47" s="210" t="s">
        <v>300</v>
      </c>
      <c r="AI47" s="210" t="s">
        <v>301</v>
      </c>
      <c r="AJ47" s="211"/>
    </row>
    <row r="48" spans="2:36" ht="170.5" customHeight="1" x14ac:dyDescent="0.35">
      <c r="B48" s="10">
        <v>27</v>
      </c>
      <c r="C48" s="10" t="s">
        <v>77</v>
      </c>
      <c r="D48" s="10" t="s">
        <v>79</v>
      </c>
      <c r="E48" s="11" t="s">
        <v>206</v>
      </c>
      <c r="F48" s="10" t="s">
        <v>124</v>
      </c>
      <c r="G48" s="10" t="s">
        <v>114</v>
      </c>
      <c r="H48" s="8">
        <v>0.6</v>
      </c>
      <c r="I48" s="8">
        <v>1</v>
      </c>
      <c r="J48" s="23" t="str">
        <f t="shared" si="1"/>
        <v>Media</v>
      </c>
      <c r="K48" s="24" t="str">
        <f t="shared" si="2"/>
        <v>Catastrófico</v>
      </c>
      <c r="L48" s="25" t="str">
        <f t="shared" si="3"/>
        <v>Extremo</v>
      </c>
      <c r="M48" s="11" t="s">
        <v>207</v>
      </c>
      <c r="N48" s="10" t="s">
        <v>46</v>
      </c>
      <c r="O48" s="10" t="s">
        <v>28</v>
      </c>
      <c r="P48" s="10" t="s">
        <v>36</v>
      </c>
      <c r="Q48" s="10" t="s">
        <v>37</v>
      </c>
      <c r="R48" s="10" t="s">
        <v>38</v>
      </c>
      <c r="S48" s="10" t="s">
        <v>42</v>
      </c>
      <c r="T48" s="10" t="s">
        <v>40</v>
      </c>
      <c r="U48" s="8">
        <f t="shared" si="0"/>
        <v>0.42</v>
      </c>
      <c r="V48" s="9">
        <f t="shared" si="4"/>
        <v>1</v>
      </c>
      <c r="W48" s="9">
        <f t="shared" si="6"/>
        <v>0.42</v>
      </c>
      <c r="X48" s="9">
        <f t="shared" si="7"/>
        <v>1</v>
      </c>
      <c r="Y48" s="23" t="str">
        <f t="shared" si="10"/>
        <v>Media</v>
      </c>
      <c r="Z48" s="24" t="str">
        <f t="shared" si="8"/>
        <v>Catastrófico</v>
      </c>
      <c r="AA48" s="25" t="str">
        <f t="shared" si="5"/>
        <v>Extremo</v>
      </c>
      <c r="AB48" s="10" t="s">
        <v>33</v>
      </c>
      <c r="AC48" s="11" t="str">
        <f t="shared" si="17"/>
        <v>Reducir_mitigar_Transferir_Evitar</v>
      </c>
      <c r="AD48" s="14" t="s">
        <v>34</v>
      </c>
      <c r="AE48" s="10" t="str">
        <f t="shared" si="16"/>
        <v>Evitar</v>
      </c>
      <c r="AF48" s="209" t="s">
        <v>348</v>
      </c>
      <c r="AG48" s="14" t="s">
        <v>347</v>
      </c>
      <c r="AH48" s="210" t="s">
        <v>303</v>
      </c>
      <c r="AI48" s="210" t="s">
        <v>301</v>
      </c>
      <c r="AJ48" s="211"/>
    </row>
    <row r="49" spans="1:266" ht="144" customHeight="1" x14ac:dyDescent="0.35">
      <c r="B49" s="10">
        <v>28</v>
      </c>
      <c r="C49" s="10" t="s">
        <v>77</v>
      </c>
      <c r="D49" s="10" t="s">
        <v>80</v>
      </c>
      <c r="E49" s="11" t="s">
        <v>208</v>
      </c>
      <c r="F49" s="10" t="s">
        <v>112</v>
      </c>
      <c r="G49" s="10" t="s">
        <v>140</v>
      </c>
      <c r="H49" s="8">
        <v>0.4</v>
      </c>
      <c r="I49" s="8">
        <v>0.6</v>
      </c>
      <c r="J49" s="23" t="str">
        <f t="shared" si="1"/>
        <v>Baja</v>
      </c>
      <c r="K49" s="24" t="str">
        <f t="shared" si="2"/>
        <v>Moderado</v>
      </c>
      <c r="L49" s="25" t="str">
        <f t="shared" si="3"/>
        <v>Moderado</v>
      </c>
      <c r="M49" s="11" t="s">
        <v>209</v>
      </c>
      <c r="N49" s="10" t="s">
        <v>46</v>
      </c>
      <c r="O49" s="10" t="s">
        <v>28</v>
      </c>
      <c r="P49" s="10" t="s">
        <v>36</v>
      </c>
      <c r="Q49" s="10" t="s">
        <v>37</v>
      </c>
      <c r="R49" s="10" t="s">
        <v>150</v>
      </c>
      <c r="S49" s="10" t="s">
        <v>42</v>
      </c>
      <c r="T49" s="10" t="s">
        <v>40</v>
      </c>
      <c r="U49" s="8">
        <f t="shared" si="0"/>
        <v>0.28000000000000003</v>
      </c>
      <c r="V49" s="9">
        <f t="shared" si="4"/>
        <v>0.6</v>
      </c>
      <c r="W49" s="9">
        <f t="shared" si="6"/>
        <v>0.28000000000000003</v>
      </c>
      <c r="X49" s="9">
        <f t="shared" si="7"/>
        <v>0.6</v>
      </c>
      <c r="Y49" s="23" t="str">
        <f t="shared" si="10"/>
        <v>Baja</v>
      </c>
      <c r="Z49" s="24" t="str">
        <f t="shared" si="8"/>
        <v>Moderado</v>
      </c>
      <c r="AA49" s="25" t="str">
        <f t="shared" si="5"/>
        <v>Moderado</v>
      </c>
      <c r="AB49" s="10" t="s">
        <v>33</v>
      </c>
      <c r="AC49" s="11" t="str">
        <f t="shared" si="17"/>
        <v>Reducir_mitigar_Transferir_Evitar</v>
      </c>
      <c r="AD49" s="14" t="s">
        <v>27</v>
      </c>
      <c r="AE49" s="10" t="str">
        <f t="shared" si="16"/>
        <v>Reducir_Mitigar</v>
      </c>
      <c r="AF49" s="209" t="s">
        <v>349</v>
      </c>
      <c r="AG49" s="14" t="s">
        <v>347</v>
      </c>
      <c r="AH49" s="210" t="s">
        <v>303</v>
      </c>
      <c r="AI49" s="210" t="s">
        <v>301</v>
      </c>
      <c r="AJ49" s="211"/>
    </row>
    <row r="50" spans="1:266" ht="175" customHeight="1" x14ac:dyDescent="0.35">
      <c r="B50" s="10">
        <v>29</v>
      </c>
      <c r="C50" s="10" t="s">
        <v>81</v>
      </c>
      <c r="D50" s="10" t="s">
        <v>82</v>
      </c>
      <c r="E50" s="11" t="s">
        <v>210</v>
      </c>
      <c r="F50" s="10" t="s">
        <v>111</v>
      </c>
      <c r="G50" s="10" t="s">
        <v>115</v>
      </c>
      <c r="H50" s="8">
        <v>0.2</v>
      </c>
      <c r="I50" s="8">
        <v>0.6</v>
      </c>
      <c r="J50" s="23" t="str">
        <f t="shared" si="1"/>
        <v>Muy Baja</v>
      </c>
      <c r="K50" s="24" t="str">
        <f t="shared" si="2"/>
        <v>Moderado</v>
      </c>
      <c r="L50" s="25" t="str">
        <f t="shared" si="3"/>
        <v>Moderado</v>
      </c>
      <c r="M50" s="11" t="s">
        <v>211</v>
      </c>
      <c r="N50" s="10" t="s">
        <v>35</v>
      </c>
      <c r="O50" s="10" t="s">
        <v>28</v>
      </c>
      <c r="P50" s="10" t="s">
        <v>36</v>
      </c>
      <c r="Q50" s="10" t="s">
        <v>37</v>
      </c>
      <c r="R50" s="10" t="s">
        <v>41</v>
      </c>
      <c r="S50" s="10" t="s">
        <v>42</v>
      </c>
      <c r="T50" s="10" t="s">
        <v>151</v>
      </c>
      <c r="U50" s="8">
        <f t="shared" si="0"/>
        <v>0.12</v>
      </c>
      <c r="V50" s="9">
        <f t="shared" si="4"/>
        <v>0.6</v>
      </c>
      <c r="W50" s="9">
        <f t="shared" si="6"/>
        <v>0.12</v>
      </c>
      <c r="X50" s="9">
        <f t="shared" si="7"/>
        <v>0.6</v>
      </c>
      <c r="Y50" s="23" t="str">
        <f t="shared" si="10"/>
        <v>Muy baja</v>
      </c>
      <c r="Z50" s="24" t="str">
        <f t="shared" si="8"/>
        <v>Moderado</v>
      </c>
      <c r="AA50" s="25" t="str">
        <f t="shared" si="5"/>
        <v>Moderado</v>
      </c>
      <c r="AB50" s="10" t="s">
        <v>33</v>
      </c>
      <c r="AC50" s="11" t="str">
        <f t="shared" si="17"/>
        <v>Reducir_mitigar_Transferir_Evitar</v>
      </c>
      <c r="AD50" s="14" t="s">
        <v>34</v>
      </c>
      <c r="AE50" s="10" t="str">
        <f t="shared" si="16"/>
        <v>Evitar</v>
      </c>
      <c r="AF50" s="209" t="s">
        <v>350</v>
      </c>
      <c r="AG50" s="14" t="s">
        <v>351</v>
      </c>
      <c r="AH50" s="210" t="s">
        <v>300</v>
      </c>
      <c r="AI50" s="210" t="s">
        <v>301</v>
      </c>
      <c r="AJ50" s="211"/>
    </row>
    <row r="51" spans="1:266" ht="145" customHeight="1" x14ac:dyDescent="0.35">
      <c r="B51" s="10">
        <v>30</v>
      </c>
      <c r="C51" s="10" t="s">
        <v>81</v>
      </c>
      <c r="D51" s="10" t="s">
        <v>83</v>
      </c>
      <c r="E51" s="11" t="s">
        <v>212</v>
      </c>
      <c r="F51" s="10" t="s">
        <v>109</v>
      </c>
      <c r="G51" s="10" t="s">
        <v>114</v>
      </c>
      <c r="H51" s="8">
        <v>0.8</v>
      </c>
      <c r="I51" s="8">
        <v>0.6</v>
      </c>
      <c r="J51" s="23" t="str">
        <f t="shared" si="1"/>
        <v>Alta</v>
      </c>
      <c r="K51" s="24" t="str">
        <f t="shared" si="2"/>
        <v>Moderado</v>
      </c>
      <c r="L51" s="25" t="str">
        <f t="shared" si="3"/>
        <v>Alto</v>
      </c>
      <c r="M51" s="11" t="s">
        <v>213</v>
      </c>
      <c r="N51" s="10" t="s">
        <v>35</v>
      </c>
      <c r="O51" s="10" t="s">
        <v>28</v>
      </c>
      <c r="P51" s="10" t="s">
        <v>36</v>
      </c>
      <c r="Q51" s="10" t="s">
        <v>37</v>
      </c>
      <c r="R51" s="10" t="s">
        <v>150</v>
      </c>
      <c r="S51" s="10" t="s">
        <v>42</v>
      </c>
      <c r="T51" s="10" t="s">
        <v>40</v>
      </c>
      <c r="U51" s="8">
        <f t="shared" si="0"/>
        <v>0.48</v>
      </c>
      <c r="V51" s="9">
        <f t="shared" si="4"/>
        <v>0.6</v>
      </c>
      <c r="W51" s="9">
        <f t="shared" si="6"/>
        <v>0.48</v>
      </c>
      <c r="X51" s="9">
        <f t="shared" si="7"/>
        <v>0.6</v>
      </c>
      <c r="Y51" s="23" t="str">
        <f t="shared" si="10"/>
        <v>Media</v>
      </c>
      <c r="Z51" s="24" t="str">
        <f t="shared" si="8"/>
        <v>Moderado</v>
      </c>
      <c r="AA51" s="25" t="str">
        <f t="shared" si="5"/>
        <v>Moderado</v>
      </c>
      <c r="AB51" s="10" t="s">
        <v>33</v>
      </c>
      <c r="AC51" s="11" t="str">
        <f t="shared" si="17"/>
        <v>Reducir_mitigar_Transferir_Evitar</v>
      </c>
      <c r="AD51" s="14" t="s">
        <v>34</v>
      </c>
      <c r="AE51" s="10" t="str">
        <f t="shared" si="16"/>
        <v>Evitar</v>
      </c>
      <c r="AF51" s="209" t="s">
        <v>352</v>
      </c>
      <c r="AG51" s="14" t="s">
        <v>353</v>
      </c>
      <c r="AH51" s="210" t="s">
        <v>303</v>
      </c>
      <c r="AI51" s="210" t="s">
        <v>301</v>
      </c>
      <c r="AJ51" s="211"/>
    </row>
    <row r="52" spans="1:266" ht="167" customHeight="1" x14ac:dyDescent="0.35">
      <c r="B52" s="10">
        <v>31</v>
      </c>
      <c r="C52" s="10" t="s">
        <v>81</v>
      </c>
      <c r="D52" s="10" t="s">
        <v>84</v>
      </c>
      <c r="E52" s="11" t="s">
        <v>214</v>
      </c>
      <c r="F52" s="10" t="s">
        <v>141</v>
      </c>
      <c r="G52" s="10" t="s">
        <v>114</v>
      </c>
      <c r="H52" s="8">
        <v>0.6</v>
      </c>
      <c r="I52" s="8">
        <v>0.4</v>
      </c>
      <c r="J52" s="23" t="str">
        <f>+IF(H52=20%,"Muy Baja",IF(AND(H52=40%),"Baja",IF(AND(H52=60%),"Media",IF(AND(H52=80%),"Alta",IF(AND(H52=100%),"Muy Alta","")))))</f>
        <v>Media</v>
      </c>
      <c r="K52" s="24" t="str">
        <f t="shared" si="2"/>
        <v>Menor</v>
      </c>
      <c r="L52" s="25" t="str">
        <f t="shared" si="3"/>
        <v>Moderado</v>
      </c>
      <c r="M52" s="11" t="s">
        <v>215</v>
      </c>
      <c r="N52" s="10" t="s">
        <v>35</v>
      </c>
      <c r="O52" s="10" t="s">
        <v>28</v>
      </c>
      <c r="P52" s="10" t="s">
        <v>36</v>
      </c>
      <c r="Q52" s="10" t="s">
        <v>37</v>
      </c>
      <c r="R52" s="10" t="s">
        <v>38</v>
      </c>
      <c r="S52" s="10" t="s">
        <v>42</v>
      </c>
      <c r="T52" s="10" t="s">
        <v>40</v>
      </c>
      <c r="U52" s="8">
        <f t="shared" si="0"/>
        <v>0.36</v>
      </c>
      <c r="V52" s="9">
        <f t="shared" si="4"/>
        <v>0.4</v>
      </c>
      <c r="W52" s="9">
        <f t="shared" si="6"/>
        <v>0.36</v>
      </c>
      <c r="X52" s="9">
        <f t="shared" si="7"/>
        <v>0.4</v>
      </c>
      <c r="Y52" s="23" t="str">
        <f t="shared" si="10"/>
        <v>Baja</v>
      </c>
      <c r="Z52" s="24" t="str">
        <f t="shared" si="8"/>
        <v>Menor</v>
      </c>
      <c r="AA52" s="25" t="str">
        <f t="shared" si="5"/>
        <v>Moderado</v>
      </c>
      <c r="AB52" s="10" t="s">
        <v>33</v>
      </c>
      <c r="AC52" s="11" t="str">
        <f t="shared" si="17"/>
        <v>Reducir_mitigar_Transferir_Evitar</v>
      </c>
      <c r="AD52" s="14" t="s">
        <v>34</v>
      </c>
      <c r="AE52" s="10" t="str">
        <f t="shared" si="16"/>
        <v>Evitar</v>
      </c>
      <c r="AF52" s="209" t="s">
        <v>354</v>
      </c>
      <c r="AG52" s="14" t="s">
        <v>355</v>
      </c>
      <c r="AH52" s="210" t="s">
        <v>303</v>
      </c>
      <c r="AI52" s="210" t="s">
        <v>301</v>
      </c>
      <c r="AJ52" s="211"/>
    </row>
    <row r="53" spans="1:266" ht="147" customHeight="1" x14ac:dyDescent="0.35">
      <c r="B53" s="10">
        <v>32</v>
      </c>
      <c r="C53" s="10" t="s">
        <v>81</v>
      </c>
      <c r="D53" s="10" t="s">
        <v>85</v>
      </c>
      <c r="E53" s="11" t="s">
        <v>216</v>
      </c>
      <c r="F53" s="10" t="s">
        <v>109</v>
      </c>
      <c r="G53" s="10" t="s">
        <v>114</v>
      </c>
      <c r="H53" s="8">
        <v>0.4</v>
      </c>
      <c r="I53" s="8">
        <v>0.6</v>
      </c>
      <c r="J53" s="23" t="str">
        <f t="shared" si="1"/>
        <v>Baja</v>
      </c>
      <c r="K53" s="24" t="str">
        <f t="shared" si="2"/>
        <v>Moderado</v>
      </c>
      <c r="L53" s="25" t="str">
        <f t="shared" si="3"/>
        <v>Moderado</v>
      </c>
      <c r="M53" s="11" t="s">
        <v>217</v>
      </c>
      <c r="N53" s="10" t="s">
        <v>35</v>
      </c>
      <c r="O53" s="10" t="s">
        <v>28</v>
      </c>
      <c r="P53" s="10" t="s">
        <v>36</v>
      </c>
      <c r="Q53" s="10" t="s">
        <v>37</v>
      </c>
      <c r="R53" s="10" t="s">
        <v>41</v>
      </c>
      <c r="S53" s="10" t="s">
        <v>42</v>
      </c>
      <c r="T53" s="10" t="s">
        <v>40</v>
      </c>
      <c r="U53" s="8">
        <f t="shared" si="0"/>
        <v>0.24</v>
      </c>
      <c r="V53" s="9">
        <f t="shared" si="4"/>
        <v>0.6</v>
      </c>
      <c r="W53" s="9">
        <f t="shared" si="6"/>
        <v>0.24</v>
      </c>
      <c r="X53" s="9">
        <f t="shared" si="7"/>
        <v>0.6</v>
      </c>
      <c r="Y53" s="23" t="str">
        <f t="shared" si="10"/>
        <v>Baja</v>
      </c>
      <c r="Z53" s="24" t="str">
        <f t="shared" si="8"/>
        <v>Moderado</v>
      </c>
      <c r="AA53" s="25" t="str">
        <f t="shared" si="5"/>
        <v>Moderado</v>
      </c>
      <c r="AB53" s="10" t="s">
        <v>33</v>
      </c>
      <c r="AC53" s="11" t="str">
        <f t="shared" si="17"/>
        <v>Reducir_mitigar_Transferir_Evitar</v>
      </c>
      <c r="AD53" s="14" t="s">
        <v>34</v>
      </c>
      <c r="AE53" s="10" t="str">
        <f t="shared" si="16"/>
        <v>Evitar</v>
      </c>
      <c r="AF53" s="209" t="s">
        <v>356</v>
      </c>
      <c r="AG53" s="14" t="s">
        <v>315</v>
      </c>
      <c r="AH53" s="210" t="s">
        <v>296</v>
      </c>
      <c r="AI53" s="210" t="s">
        <v>301</v>
      </c>
      <c r="AJ53" s="211"/>
    </row>
    <row r="54" spans="1:266" ht="183" customHeight="1" x14ac:dyDescent="0.35">
      <c r="B54" s="10">
        <v>33</v>
      </c>
      <c r="C54" s="10" t="s">
        <v>81</v>
      </c>
      <c r="D54" s="10" t="s">
        <v>86</v>
      </c>
      <c r="E54" s="11" t="s">
        <v>218</v>
      </c>
      <c r="F54" s="10" t="s">
        <v>109</v>
      </c>
      <c r="G54" s="10" t="s">
        <v>114</v>
      </c>
      <c r="H54" s="8">
        <v>0.2</v>
      </c>
      <c r="I54" s="8">
        <v>0.6</v>
      </c>
      <c r="J54" s="23" t="str">
        <f t="shared" si="1"/>
        <v>Muy Baja</v>
      </c>
      <c r="K54" s="24" t="str">
        <f t="shared" si="2"/>
        <v>Moderado</v>
      </c>
      <c r="L54" s="25" t="str">
        <f t="shared" si="3"/>
        <v>Moderado</v>
      </c>
      <c r="M54" s="11" t="s">
        <v>219</v>
      </c>
      <c r="N54" s="10" t="s">
        <v>46</v>
      </c>
      <c r="O54" s="10" t="s">
        <v>28</v>
      </c>
      <c r="P54" s="10" t="s">
        <v>36</v>
      </c>
      <c r="Q54" s="10" t="s">
        <v>37</v>
      </c>
      <c r="R54" s="10" t="s">
        <v>41</v>
      </c>
      <c r="S54" s="10" t="s">
        <v>42</v>
      </c>
      <c r="T54" s="10" t="s">
        <v>40</v>
      </c>
      <c r="U54" s="8">
        <f t="shared" si="0"/>
        <v>0.14000000000000001</v>
      </c>
      <c r="V54" s="9">
        <f t="shared" si="4"/>
        <v>0.6</v>
      </c>
      <c r="W54" s="9">
        <f t="shared" si="6"/>
        <v>0.14000000000000001</v>
      </c>
      <c r="X54" s="9">
        <f t="shared" si="7"/>
        <v>0.6</v>
      </c>
      <c r="Y54" s="23" t="str">
        <f t="shared" si="10"/>
        <v>Muy baja</v>
      </c>
      <c r="Z54" s="24" t="str">
        <f t="shared" si="8"/>
        <v>Moderado</v>
      </c>
      <c r="AA54" s="25" t="str">
        <f t="shared" si="5"/>
        <v>Moderado</v>
      </c>
      <c r="AB54" s="10" t="s">
        <v>33</v>
      </c>
      <c r="AC54" s="11" t="str">
        <f t="shared" si="17"/>
        <v>Reducir_mitigar_Transferir_Evitar</v>
      </c>
      <c r="AD54" s="14" t="s">
        <v>34</v>
      </c>
      <c r="AE54" s="10" t="str">
        <f t="shared" si="16"/>
        <v>Evitar</v>
      </c>
      <c r="AF54" s="209" t="s">
        <v>357</v>
      </c>
      <c r="AG54" s="14" t="s">
        <v>315</v>
      </c>
      <c r="AH54" s="210" t="s">
        <v>303</v>
      </c>
      <c r="AI54" s="210" t="s">
        <v>301</v>
      </c>
      <c r="AJ54" s="211"/>
    </row>
    <row r="55" spans="1:266" ht="184" customHeight="1" x14ac:dyDescent="0.35">
      <c r="B55" s="10">
        <v>34</v>
      </c>
      <c r="C55" s="10" t="s">
        <v>87</v>
      </c>
      <c r="D55" s="10" t="s">
        <v>88</v>
      </c>
      <c r="E55" s="11" t="s">
        <v>222</v>
      </c>
      <c r="F55" s="10" t="s">
        <v>141</v>
      </c>
      <c r="G55" s="10" t="s">
        <v>123</v>
      </c>
      <c r="H55" s="8">
        <v>0.4</v>
      </c>
      <c r="I55" s="8">
        <v>1</v>
      </c>
      <c r="J55" s="23" t="str">
        <f t="shared" si="1"/>
        <v>Baja</v>
      </c>
      <c r="K55" s="24" t="str">
        <f t="shared" si="2"/>
        <v>Catastrófico</v>
      </c>
      <c r="L55" s="25" t="str">
        <f t="shared" si="3"/>
        <v>Extremo</v>
      </c>
      <c r="M55" s="11" t="s">
        <v>220</v>
      </c>
      <c r="N55" s="10" t="s">
        <v>144</v>
      </c>
      <c r="O55" s="10" t="s">
        <v>139</v>
      </c>
      <c r="P55" s="10" t="s">
        <v>36</v>
      </c>
      <c r="Q55" s="10" t="s">
        <v>37</v>
      </c>
      <c r="R55" s="10" t="s">
        <v>41</v>
      </c>
      <c r="S55" s="10" t="s">
        <v>42</v>
      </c>
      <c r="T55" s="10" t="s">
        <v>40</v>
      </c>
      <c r="U55" s="8">
        <f t="shared" si="0"/>
        <v>0.4</v>
      </c>
      <c r="V55" s="9">
        <f t="shared" si="4"/>
        <v>0.75</v>
      </c>
      <c r="W55" s="9">
        <f t="shared" si="6"/>
        <v>0.4</v>
      </c>
      <c r="X55" s="9">
        <f t="shared" si="7"/>
        <v>0.75</v>
      </c>
      <c r="Y55" s="23" t="str">
        <f t="shared" si="10"/>
        <v>Baja</v>
      </c>
      <c r="Z55" s="24" t="str">
        <f t="shared" si="8"/>
        <v>Mayor</v>
      </c>
      <c r="AA55" s="25" t="str">
        <f t="shared" si="5"/>
        <v>Alto</v>
      </c>
      <c r="AB55" s="10" t="s">
        <v>33</v>
      </c>
      <c r="AC55" s="11" t="str">
        <f t="shared" si="17"/>
        <v>Reducir_mitigar_Transferir_Evitar</v>
      </c>
      <c r="AD55" s="14" t="s">
        <v>34</v>
      </c>
      <c r="AE55" s="10" t="str">
        <f t="shared" si="16"/>
        <v>Evitar</v>
      </c>
      <c r="AF55" s="209" t="s">
        <v>358</v>
      </c>
      <c r="AG55" s="14" t="s">
        <v>359</v>
      </c>
      <c r="AH55" s="210" t="s">
        <v>296</v>
      </c>
      <c r="AI55" s="210" t="s">
        <v>301</v>
      </c>
      <c r="AJ55" s="211"/>
    </row>
    <row r="56" spans="1:266" ht="159" customHeight="1" x14ac:dyDescent="0.35">
      <c r="B56" s="10">
        <v>35</v>
      </c>
      <c r="C56" s="10" t="s">
        <v>87</v>
      </c>
      <c r="D56" s="10" t="s">
        <v>89</v>
      </c>
      <c r="E56" s="11" t="s">
        <v>221</v>
      </c>
      <c r="F56" s="10" t="s">
        <v>109</v>
      </c>
      <c r="G56" s="10" t="s">
        <v>114</v>
      </c>
      <c r="H56" s="8">
        <v>0.6</v>
      </c>
      <c r="I56" s="8">
        <v>0.6</v>
      </c>
      <c r="J56" s="23" t="str">
        <f t="shared" si="1"/>
        <v>Media</v>
      </c>
      <c r="K56" s="24" t="str">
        <f t="shared" si="2"/>
        <v>Moderado</v>
      </c>
      <c r="L56" s="25" t="str">
        <f t="shared" si="3"/>
        <v>Moderado</v>
      </c>
      <c r="M56" s="11" t="s">
        <v>223</v>
      </c>
      <c r="N56" s="10" t="s">
        <v>35</v>
      </c>
      <c r="O56" s="10" t="s">
        <v>28</v>
      </c>
      <c r="P56" s="10" t="s">
        <v>36</v>
      </c>
      <c r="Q56" s="10" t="s">
        <v>37</v>
      </c>
      <c r="R56" s="10" t="s">
        <v>150</v>
      </c>
      <c r="S56" s="10" t="s">
        <v>42</v>
      </c>
      <c r="T56" s="10" t="s">
        <v>40</v>
      </c>
      <c r="U56" s="8">
        <f t="shared" si="0"/>
        <v>0.36</v>
      </c>
      <c r="V56" s="9">
        <f t="shared" si="4"/>
        <v>0.6</v>
      </c>
      <c r="W56" s="9">
        <f t="shared" si="6"/>
        <v>0.36</v>
      </c>
      <c r="X56" s="9">
        <f t="shared" si="7"/>
        <v>0.6</v>
      </c>
      <c r="Y56" s="23" t="str">
        <f t="shared" si="10"/>
        <v>Baja</v>
      </c>
      <c r="Z56" s="24" t="str">
        <f t="shared" si="8"/>
        <v>Moderado</v>
      </c>
      <c r="AA56" s="25" t="str">
        <f t="shared" si="5"/>
        <v>Moderado</v>
      </c>
      <c r="AB56" s="10" t="s">
        <v>33</v>
      </c>
      <c r="AC56" s="11" t="str">
        <f t="shared" si="17"/>
        <v>Reducir_mitigar_Transferir_Evitar</v>
      </c>
      <c r="AD56" s="14" t="s">
        <v>34</v>
      </c>
      <c r="AE56" s="10" t="str">
        <f t="shared" si="16"/>
        <v>Evitar</v>
      </c>
      <c r="AF56" s="209" t="s">
        <v>360</v>
      </c>
      <c r="AG56" s="14" t="s">
        <v>359</v>
      </c>
      <c r="AH56" s="210" t="s">
        <v>303</v>
      </c>
      <c r="AI56" s="210" t="s">
        <v>301</v>
      </c>
      <c r="AJ56" s="211"/>
    </row>
    <row r="57" spans="1:266" ht="195.5" customHeight="1" x14ac:dyDescent="0.35">
      <c r="B57" s="10">
        <v>36</v>
      </c>
      <c r="C57" s="10" t="s">
        <v>87</v>
      </c>
      <c r="D57" s="10" t="s">
        <v>90</v>
      </c>
      <c r="E57" s="11" t="s">
        <v>224</v>
      </c>
      <c r="F57" s="10" t="s">
        <v>109</v>
      </c>
      <c r="G57" s="10" t="s">
        <v>114</v>
      </c>
      <c r="H57" s="8">
        <v>0.6</v>
      </c>
      <c r="I57" s="8">
        <v>0.6</v>
      </c>
      <c r="J57" s="23" t="str">
        <f t="shared" si="1"/>
        <v>Media</v>
      </c>
      <c r="K57" s="24" t="str">
        <f t="shared" si="2"/>
        <v>Moderado</v>
      </c>
      <c r="L57" s="25" t="str">
        <f t="shared" si="3"/>
        <v>Moderado</v>
      </c>
      <c r="M57" s="11" t="s">
        <v>225</v>
      </c>
      <c r="N57" s="10" t="s">
        <v>35</v>
      </c>
      <c r="O57" s="10" t="s">
        <v>28</v>
      </c>
      <c r="P57" s="10" t="s">
        <v>36</v>
      </c>
      <c r="Q57" s="10" t="s">
        <v>37</v>
      </c>
      <c r="R57" s="10" t="s">
        <v>150</v>
      </c>
      <c r="S57" s="10" t="s">
        <v>42</v>
      </c>
      <c r="T57" s="10" t="s">
        <v>40</v>
      </c>
      <c r="U57" s="8">
        <f t="shared" si="0"/>
        <v>0.36</v>
      </c>
      <c r="V57" s="9">
        <f t="shared" si="4"/>
        <v>0.6</v>
      </c>
      <c r="W57" s="9">
        <f t="shared" si="6"/>
        <v>0.36</v>
      </c>
      <c r="X57" s="9">
        <f t="shared" si="7"/>
        <v>0.6</v>
      </c>
      <c r="Y57" s="23" t="str">
        <f t="shared" si="10"/>
        <v>Baja</v>
      </c>
      <c r="Z57" s="24" t="str">
        <f t="shared" si="8"/>
        <v>Moderado</v>
      </c>
      <c r="AA57" s="25" t="str">
        <f t="shared" si="5"/>
        <v>Moderado</v>
      </c>
      <c r="AB57" s="10" t="s">
        <v>33</v>
      </c>
      <c r="AC57" s="11" t="str">
        <f t="shared" si="17"/>
        <v>Reducir_mitigar_Transferir_Evitar</v>
      </c>
      <c r="AD57" s="14" t="s">
        <v>34</v>
      </c>
      <c r="AE57" s="10" t="str">
        <f t="shared" si="16"/>
        <v>Evitar</v>
      </c>
      <c r="AF57" s="209" t="s">
        <v>361</v>
      </c>
      <c r="AG57" s="14" t="s">
        <v>359</v>
      </c>
      <c r="AH57" s="210" t="s">
        <v>303</v>
      </c>
      <c r="AI57" s="210" t="s">
        <v>301</v>
      </c>
      <c r="AJ57" s="211"/>
    </row>
    <row r="58" spans="1:266" ht="151" customHeight="1" x14ac:dyDescent="0.35">
      <c r="B58" s="10">
        <v>37</v>
      </c>
      <c r="C58" s="10" t="s">
        <v>91</v>
      </c>
      <c r="D58" s="10" t="s">
        <v>92</v>
      </c>
      <c r="E58" s="11" t="s">
        <v>275</v>
      </c>
      <c r="F58" s="10" t="s">
        <v>141</v>
      </c>
      <c r="G58" s="10" t="s">
        <v>114</v>
      </c>
      <c r="H58" s="8">
        <v>0.2</v>
      </c>
      <c r="I58" s="8">
        <v>0.8</v>
      </c>
      <c r="J58" s="23" t="str">
        <f t="shared" si="1"/>
        <v>Muy Baja</v>
      </c>
      <c r="K58" s="24" t="str">
        <f t="shared" si="2"/>
        <v>Mayor</v>
      </c>
      <c r="L58" s="25" t="str">
        <f t="shared" si="3"/>
        <v>Alto</v>
      </c>
      <c r="M58" s="11" t="s">
        <v>47</v>
      </c>
      <c r="N58" s="10" t="s">
        <v>35</v>
      </c>
      <c r="O58" s="10" t="s">
        <v>28</v>
      </c>
      <c r="P58" s="10" t="s">
        <v>36</v>
      </c>
      <c r="Q58" s="10" t="s">
        <v>37</v>
      </c>
      <c r="R58" s="10" t="s">
        <v>150</v>
      </c>
      <c r="S58" s="10" t="s">
        <v>42</v>
      </c>
      <c r="T58" s="10" t="s">
        <v>40</v>
      </c>
      <c r="U58" s="8">
        <f t="shared" si="0"/>
        <v>0.12</v>
      </c>
      <c r="V58" s="9">
        <f t="shared" si="4"/>
        <v>0.8</v>
      </c>
      <c r="W58" s="9">
        <f t="shared" si="6"/>
        <v>0.12</v>
      </c>
      <c r="X58" s="9">
        <f t="shared" si="7"/>
        <v>0.8</v>
      </c>
      <c r="Y58" s="23" t="str">
        <f t="shared" si="10"/>
        <v>Muy baja</v>
      </c>
      <c r="Z58" s="24" t="str">
        <f t="shared" si="8"/>
        <v>Mayor</v>
      </c>
      <c r="AA58" s="25" t="str">
        <f t="shared" si="5"/>
        <v>Alto</v>
      </c>
      <c r="AB58" s="10" t="s">
        <v>33</v>
      </c>
      <c r="AC58" s="11" t="str">
        <f t="shared" si="17"/>
        <v>Reducir_mitigar_Transferir_Evitar</v>
      </c>
      <c r="AD58" s="14" t="s">
        <v>34</v>
      </c>
      <c r="AE58" s="10" t="str">
        <f t="shared" si="16"/>
        <v>Evitar</v>
      </c>
      <c r="AF58" s="209" t="s">
        <v>362</v>
      </c>
      <c r="AG58" s="14" t="s">
        <v>363</v>
      </c>
      <c r="AH58" s="210" t="s">
        <v>303</v>
      </c>
      <c r="AI58" s="210" t="s">
        <v>301</v>
      </c>
      <c r="AJ58" s="211"/>
    </row>
    <row r="59" spans="1:266" s="198" customFormat="1" ht="115" customHeight="1" x14ac:dyDescent="0.35">
      <c r="A59" s="13"/>
      <c r="B59" s="10">
        <v>38</v>
      </c>
      <c r="C59" s="10" t="s">
        <v>91</v>
      </c>
      <c r="D59" s="10" t="s">
        <v>93</v>
      </c>
      <c r="E59" s="11" t="s">
        <v>226</v>
      </c>
      <c r="F59" s="10" t="s">
        <v>109</v>
      </c>
      <c r="G59" s="10" t="s">
        <v>114</v>
      </c>
      <c r="H59" s="8">
        <v>0.4</v>
      </c>
      <c r="I59" s="8">
        <v>0.4</v>
      </c>
      <c r="J59" s="23" t="str">
        <f t="shared" si="1"/>
        <v>Baja</v>
      </c>
      <c r="K59" s="24" t="str">
        <f t="shared" si="2"/>
        <v>Menor</v>
      </c>
      <c r="L59" s="25" t="str">
        <f t="shared" si="3"/>
        <v>Moderado</v>
      </c>
      <c r="M59" s="11" t="s">
        <v>227</v>
      </c>
      <c r="N59" s="10" t="s">
        <v>35</v>
      </c>
      <c r="O59" s="10" t="s">
        <v>28</v>
      </c>
      <c r="P59" s="10" t="s">
        <v>36</v>
      </c>
      <c r="Q59" s="10" t="s">
        <v>37</v>
      </c>
      <c r="R59" s="10" t="s">
        <v>150</v>
      </c>
      <c r="S59" s="10" t="s">
        <v>42</v>
      </c>
      <c r="T59" s="10" t="s">
        <v>40</v>
      </c>
      <c r="U59" s="8">
        <f t="shared" si="0"/>
        <v>0.24</v>
      </c>
      <c r="V59" s="9">
        <f t="shared" si="4"/>
        <v>0.4</v>
      </c>
      <c r="W59" s="9">
        <f t="shared" si="6"/>
        <v>0.24</v>
      </c>
      <c r="X59" s="9">
        <f t="shared" si="7"/>
        <v>0.4</v>
      </c>
      <c r="Y59" s="23" t="str">
        <f t="shared" si="10"/>
        <v>Baja</v>
      </c>
      <c r="Z59" s="24" t="str">
        <f t="shared" si="8"/>
        <v>Menor</v>
      </c>
      <c r="AA59" s="25" t="str">
        <f t="shared" si="5"/>
        <v>Moderado</v>
      </c>
      <c r="AB59" s="10" t="s">
        <v>33</v>
      </c>
      <c r="AC59" s="11" t="str">
        <f t="shared" si="17"/>
        <v>Reducir_mitigar_Transferir_Evitar</v>
      </c>
      <c r="AD59" s="14" t="s">
        <v>34</v>
      </c>
      <c r="AE59" s="10" t="str">
        <f t="shared" si="16"/>
        <v>Evitar</v>
      </c>
      <c r="AF59" s="209" t="s">
        <v>364</v>
      </c>
      <c r="AG59" s="14" t="s">
        <v>365</v>
      </c>
      <c r="AH59" s="210" t="s">
        <v>303</v>
      </c>
      <c r="AI59" s="210" t="s">
        <v>301</v>
      </c>
      <c r="AJ59" s="211"/>
      <c r="AK59" s="189"/>
      <c r="AL59" s="189"/>
      <c r="AM59" s="189"/>
      <c r="AN59" s="189"/>
      <c r="AO59" s="189"/>
      <c r="AP59" s="189"/>
      <c r="AQ59" s="189"/>
      <c r="AR59" s="189"/>
      <c r="AS59" s="189"/>
      <c r="AT59" s="189"/>
      <c r="AU59" s="189"/>
      <c r="AV59" s="189"/>
      <c r="AW59" s="189"/>
      <c r="AX59" s="189"/>
      <c r="AY59" s="189"/>
      <c r="AZ59" s="189"/>
      <c r="BA59" s="189"/>
      <c r="BB59" s="189"/>
      <c r="BC59" s="189"/>
      <c r="BD59" s="189"/>
      <c r="BE59" s="189"/>
      <c r="BF59" s="189"/>
      <c r="BG59" s="189"/>
      <c r="BH59" s="189"/>
      <c r="BI59" s="189"/>
      <c r="BJ59" s="189"/>
      <c r="BK59" s="189"/>
      <c r="BL59" s="189"/>
      <c r="BM59" s="189"/>
      <c r="BN59" s="189"/>
      <c r="BO59" s="189"/>
      <c r="BP59" s="189"/>
      <c r="BQ59" s="189"/>
      <c r="BR59" s="189"/>
      <c r="BS59" s="189"/>
      <c r="BT59" s="189"/>
      <c r="BU59" s="189"/>
      <c r="BV59" s="189"/>
      <c r="BW59" s="189"/>
      <c r="BX59" s="189"/>
      <c r="BY59" s="189"/>
      <c r="BZ59" s="189"/>
      <c r="CA59" s="189"/>
      <c r="CB59" s="189"/>
      <c r="CC59" s="189"/>
      <c r="CD59" s="189"/>
      <c r="CE59" s="189"/>
      <c r="CF59" s="189"/>
      <c r="CG59" s="189"/>
      <c r="CH59" s="189"/>
      <c r="CI59" s="189"/>
      <c r="CJ59" s="189"/>
      <c r="CK59" s="189"/>
      <c r="CL59" s="189"/>
      <c r="CM59" s="189"/>
      <c r="CN59" s="189"/>
      <c r="CO59" s="189"/>
      <c r="CP59" s="189"/>
      <c r="CQ59" s="189"/>
      <c r="CR59" s="189"/>
      <c r="CS59" s="189"/>
      <c r="CT59" s="189"/>
      <c r="CU59" s="189"/>
      <c r="CV59" s="189"/>
      <c r="CW59" s="189"/>
      <c r="CX59" s="189"/>
      <c r="CY59" s="189"/>
      <c r="CZ59" s="189"/>
      <c r="DA59" s="189"/>
      <c r="DB59" s="189"/>
      <c r="DC59" s="189"/>
      <c r="DD59" s="189"/>
      <c r="DE59" s="189"/>
      <c r="DF59" s="189"/>
      <c r="DG59" s="189"/>
      <c r="DH59" s="189"/>
      <c r="DI59" s="189"/>
      <c r="DJ59" s="189"/>
      <c r="DK59" s="189"/>
      <c r="DL59" s="189"/>
      <c r="DM59" s="189"/>
      <c r="DN59" s="189"/>
      <c r="DO59" s="189"/>
      <c r="DP59" s="189"/>
      <c r="DQ59" s="189"/>
      <c r="DR59" s="189"/>
      <c r="DS59" s="189"/>
      <c r="DT59" s="189"/>
      <c r="DU59" s="189"/>
      <c r="DV59" s="189"/>
      <c r="DW59" s="189"/>
      <c r="DX59" s="189"/>
      <c r="DY59" s="189"/>
      <c r="DZ59" s="189"/>
      <c r="EA59" s="189"/>
      <c r="EB59" s="189"/>
      <c r="EC59" s="189"/>
      <c r="ED59" s="189"/>
      <c r="EE59" s="189"/>
      <c r="EF59" s="189"/>
      <c r="EG59" s="189"/>
      <c r="EH59" s="189"/>
      <c r="EI59" s="189"/>
      <c r="EJ59" s="189"/>
      <c r="EK59" s="189"/>
      <c r="EL59" s="189"/>
      <c r="EM59" s="189"/>
      <c r="EN59" s="189"/>
      <c r="EO59" s="189"/>
      <c r="EP59" s="189"/>
      <c r="EQ59" s="189"/>
      <c r="ER59" s="189"/>
      <c r="ES59" s="189"/>
      <c r="ET59" s="189"/>
      <c r="EU59" s="189"/>
      <c r="EV59" s="189"/>
      <c r="EW59" s="189"/>
      <c r="EX59" s="189"/>
      <c r="EY59" s="189"/>
      <c r="EZ59" s="189"/>
      <c r="FA59" s="189"/>
      <c r="FB59" s="189"/>
      <c r="FC59" s="189"/>
      <c r="FD59" s="189"/>
      <c r="FE59" s="189"/>
      <c r="FF59" s="189"/>
      <c r="FG59" s="189"/>
      <c r="FH59" s="189"/>
      <c r="FI59" s="189"/>
      <c r="FJ59" s="189"/>
      <c r="FK59" s="189"/>
      <c r="FL59" s="189"/>
      <c r="FM59" s="189"/>
      <c r="FN59" s="189"/>
      <c r="FO59" s="189"/>
      <c r="FP59" s="189"/>
      <c r="FQ59" s="189"/>
      <c r="FR59" s="189"/>
      <c r="FS59" s="189"/>
      <c r="FT59" s="189"/>
      <c r="FU59" s="189"/>
      <c r="FV59" s="189"/>
      <c r="FW59" s="189"/>
      <c r="FX59" s="189"/>
      <c r="FY59" s="189"/>
      <c r="FZ59" s="189"/>
      <c r="GA59" s="189"/>
      <c r="GB59" s="189"/>
      <c r="GC59" s="189"/>
      <c r="GD59" s="189"/>
      <c r="GE59" s="189"/>
      <c r="GF59" s="189"/>
      <c r="GG59" s="189"/>
      <c r="GH59" s="189"/>
      <c r="GI59" s="189"/>
      <c r="GJ59" s="189"/>
      <c r="GK59" s="189"/>
      <c r="GL59" s="189"/>
      <c r="GM59" s="189"/>
      <c r="GN59" s="189"/>
      <c r="GO59" s="189"/>
      <c r="GP59" s="189"/>
      <c r="GQ59" s="189"/>
      <c r="GR59" s="189"/>
      <c r="GS59" s="189"/>
      <c r="GT59" s="189"/>
      <c r="GU59" s="189"/>
      <c r="GV59" s="189"/>
      <c r="GW59" s="189"/>
      <c r="GX59" s="189"/>
      <c r="GY59" s="189"/>
      <c r="GZ59" s="189"/>
      <c r="HA59" s="189"/>
      <c r="HB59" s="189"/>
      <c r="HC59" s="189"/>
      <c r="HD59" s="189"/>
      <c r="HE59" s="189"/>
      <c r="HF59" s="189"/>
      <c r="HG59" s="189"/>
      <c r="HH59" s="189"/>
      <c r="HI59" s="189"/>
      <c r="HJ59" s="189"/>
      <c r="HK59" s="189"/>
      <c r="HL59" s="189"/>
      <c r="HM59" s="189"/>
      <c r="HN59" s="189"/>
      <c r="HO59" s="189"/>
      <c r="HP59" s="189"/>
      <c r="HQ59" s="189"/>
      <c r="HR59" s="189"/>
      <c r="HS59" s="189"/>
      <c r="HT59" s="189"/>
      <c r="HU59" s="189"/>
      <c r="HV59" s="189"/>
      <c r="HW59" s="189"/>
      <c r="HX59" s="189"/>
      <c r="HY59" s="189"/>
      <c r="HZ59" s="189"/>
      <c r="IA59" s="189"/>
      <c r="IB59" s="189"/>
      <c r="IC59" s="189"/>
      <c r="ID59" s="189"/>
      <c r="IE59" s="189"/>
      <c r="IF59" s="189"/>
      <c r="IG59" s="189"/>
      <c r="IH59" s="189"/>
      <c r="II59" s="189"/>
      <c r="IJ59" s="189"/>
      <c r="IK59" s="189"/>
      <c r="IL59" s="189"/>
      <c r="IM59" s="189"/>
      <c r="IN59" s="189"/>
      <c r="IO59" s="189"/>
      <c r="IP59" s="189"/>
      <c r="IQ59" s="189"/>
      <c r="IR59" s="189"/>
      <c r="IS59" s="189"/>
      <c r="IT59" s="189"/>
      <c r="IU59" s="189"/>
      <c r="IV59" s="189"/>
      <c r="IW59" s="189"/>
      <c r="IX59" s="189"/>
      <c r="IY59" s="189"/>
      <c r="IZ59" s="189"/>
      <c r="JA59" s="189"/>
      <c r="JB59" s="189"/>
      <c r="JC59" s="189"/>
      <c r="JD59" s="189"/>
      <c r="JE59" s="189"/>
      <c r="JF59" s="189"/>
    </row>
    <row r="60" spans="1:266" s="198" customFormat="1" ht="135" customHeight="1" x14ac:dyDescent="0.35">
      <c r="A60" s="13"/>
      <c r="B60" s="10">
        <v>39</v>
      </c>
      <c r="C60" s="10" t="s">
        <v>91</v>
      </c>
      <c r="D60" s="10" t="s">
        <v>94</v>
      </c>
      <c r="E60" s="11" t="s">
        <v>228</v>
      </c>
      <c r="F60" s="10" t="s">
        <v>141</v>
      </c>
      <c r="G60" s="10" t="s">
        <v>114</v>
      </c>
      <c r="H60" s="8">
        <v>0.4</v>
      </c>
      <c r="I60" s="8">
        <v>0.6</v>
      </c>
      <c r="J60" s="23" t="str">
        <f t="shared" si="1"/>
        <v>Baja</v>
      </c>
      <c r="K60" s="24" t="str">
        <f t="shared" si="2"/>
        <v>Moderado</v>
      </c>
      <c r="L60" s="25" t="str">
        <f t="shared" si="3"/>
        <v>Moderado</v>
      </c>
      <c r="M60" s="11" t="s">
        <v>229</v>
      </c>
      <c r="N60" s="10" t="s">
        <v>35</v>
      </c>
      <c r="O60" s="10" t="s">
        <v>28</v>
      </c>
      <c r="P60" s="10" t="s">
        <v>36</v>
      </c>
      <c r="Q60" s="10" t="s">
        <v>37</v>
      </c>
      <c r="R60" s="10" t="s">
        <v>150</v>
      </c>
      <c r="S60" s="10" t="s">
        <v>42</v>
      </c>
      <c r="T60" s="10" t="s">
        <v>40</v>
      </c>
      <c r="U60" s="8">
        <f t="shared" si="0"/>
        <v>0.24</v>
      </c>
      <c r="V60" s="9">
        <f t="shared" si="4"/>
        <v>0.6</v>
      </c>
      <c r="W60" s="9">
        <f t="shared" si="6"/>
        <v>0.24</v>
      </c>
      <c r="X60" s="9">
        <f t="shared" si="7"/>
        <v>0.6</v>
      </c>
      <c r="Y60" s="23" t="str">
        <f t="shared" si="10"/>
        <v>Baja</v>
      </c>
      <c r="Z60" s="24" t="str">
        <f t="shared" si="8"/>
        <v>Moderado</v>
      </c>
      <c r="AA60" s="25" t="str">
        <f t="shared" si="5"/>
        <v>Moderado</v>
      </c>
      <c r="AB60" s="10" t="s">
        <v>33</v>
      </c>
      <c r="AC60" s="11" t="str">
        <f t="shared" si="17"/>
        <v>Reducir_mitigar_Transferir_Evitar</v>
      </c>
      <c r="AD60" s="14" t="s">
        <v>34</v>
      </c>
      <c r="AE60" s="10" t="str">
        <f t="shared" si="16"/>
        <v>Evitar</v>
      </c>
      <c r="AF60" s="209" t="s">
        <v>366</v>
      </c>
      <c r="AG60" s="14" t="s">
        <v>367</v>
      </c>
      <c r="AH60" s="210" t="s">
        <v>303</v>
      </c>
      <c r="AI60" s="210" t="s">
        <v>301</v>
      </c>
      <c r="AJ60" s="211"/>
      <c r="AK60" s="189"/>
      <c r="AL60" s="189"/>
      <c r="AM60" s="189"/>
      <c r="AN60" s="189"/>
      <c r="AO60" s="189"/>
      <c r="AP60" s="189"/>
      <c r="AQ60" s="189"/>
      <c r="AR60" s="189"/>
      <c r="AS60" s="189"/>
      <c r="AT60" s="189"/>
      <c r="AU60" s="189"/>
      <c r="AV60" s="189"/>
      <c r="AW60" s="189"/>
      <c r="AX60" s="189"/>
      <c r="AY60" s="189"/>
      <c r="AZ60" s="189"/>
      <c r="BA60" s="189"/>
      <c r="BB60" s="189"/>
      <c r="BC60" s="189"/>
      <c r="BD60" s="189"/>
      <c r="BE60" s="189"/>
      <c r="BF60" s="189"/>
      <c r="BG60" s="189"/>
      <c r="BH60" s="189"/>
      <c r="BI60" s="189"/>
      <c r="BJ60" s="189"/>
      <c r="BK60" s="189"/>
      <c r="BL60" s="189"/>
      <c r="BM60" s="189"/>
      <c r="BN60" s="189"/>
      <c r="BO60" s="189"/>
      <c r="BP60" s="189"/>
      <c r="BQ60" s="189"/>
      <c r="BR60" s="189"/>
      <c r="BS60" s="189"/>
      <c r="BT60" s="189"/>
      <c r="BU60" s="189"/>
      <c r="BV60" s="189"/>
      <c r="BW60" s="189"/>
      <c r="BX60" s="189"/>
      <c r="BY60" s="189"/>
      <c r="BZ60" s="189"/>
      <c r="CA60" s="189"/>
      <c r="CB60" s="189"/>
      <c r="CC60" s="189"/>
      <c r="CD60" s="189"/>
      <c r="CE60" s="189"/>
      <c r="CF60" s="189"/>
      <c r="CG60" s="189"/>
      <c r="CH60" s="189"/>
      <c r="CI60" s="189"/>
      <c r="CJ60" s="189"/>
      <c r="CK60" s="189"/>
      <c r="CL60" s="189"/>
      <c r="CM60" s="189"/>
      <c r="CN60" s="189"/>
      <c r="CO60" s="189"/>
      <c r="CP60" s="189"/>
      <c r="CQ60" s="189"/>
      <c r="CR60" s="189"/>
      <c r="CS60" s="189"/>
      <c r="CT60" s="189"/>
      <c r="CU60" s="189"/>
      <c r="CV60" s="189"/>
      <c r="CW60" s="189"/>
      <c r="CX60" s="189"/>
      <c r="CY60" s="189"/>
      <c r="CZ60" s="189"/>
      <c r="DA60" s="189"/>
      <c r="DB60" s="189"/>
      <c r="DC60" s="189"/>
      <c r="DD60" s="189"/>
      <c r="DE60" s="189"/>
      <c r="DF60" s="189"/>
      <c r="DG60" s="189"/>
      <c r="DH60" s="189"/>
      <c r="DI60" s="189"/>
      <c r="DJ60" s="189"/>
      <c r="DK60" s="189"/>
      <c r="DL60" s="189"/>
      <c r="DM60" s="189"/>
      <c r="DN60" s="189"/>
      <c r="DO60" s="189"/>
      <c r="DP60" s="189"/>
      <c r="DQ60" s="189"/>
      <c r="DR60" s="189"/>
      <c r="DS60" s="189"/>
      <c r="DT60" s="189"/>
      <c r="DU60" s="189"/>
      <c r="DV60" s="189"/>
      <c r="DW60" s="189"/>
      <c r="DX60" s="189"/>
      <c r="DY60" s="189"/>
      <c r="DZ60" s="189"/>
      <c r="EA60" s="189"/>
      <c r="EB60" s="189"/>
      <c r="EC60" s="189"/>
      <c r="ED60" s="189"/>
      <c r="EE60" s="189"/>
      <c r="EF60" s="189"/>
      <c r="EG60" s="189"/>
      <c r="EH60" s="189"/>
      <c r="EI60" s="189"/>
      <c r="EJ60" s="189"/>
      <c r="EK60" s="189"/>
      <c r="EL60" s="189"/>
      <c r="EM60" s="189"/>
      <c r="EN60" s="189"/>
      <c r="EO60" s="189"/>
      <c r="EP60" s="189"/>
      <c r="EQ60" s="189"/>
      <c r="ER60" s="189"/>
      <c r="ES60" s="189"/>
      <c r="ET60" s="189"/>
      <c r="EU60" s="189"/>
      <c r="EV60" s="189"/>
      <c r="EW60" s="189"/>
      <c r="EX60" s="189"/>
      <c r="EY60" s="189"/>
      <c r="EZ60" s="189"/>
      <c r="FA60" s="189"/>
      <c r="FB60" s="189"/>
      <c r="FC60" s="189"/>
      <c r="FD60" s="189"/>
      <c r="FE60" s="189"/>
      <c r="FF60" s="189"/>
      <c r="FG60" s="189"/>
      <c r="FH60" s="189"/>
      <c r="FI60" s="189"/>
      <c r="FJ60" s="189"/>
      <c r="FK60" s="189"/>
      <c r="FL60" s="189"/>
      <c r="FM60" s="189"/>
      <c r="FN60" s="189"/>
      <c r="FO60" s="189"/>
      <c r="FP60" s="189"/>
      <c r="FQ60" s="189"/>
      <c r="FR60" s="189"/>
      <c r="FS60" s="189"/>
      <c r="FT60" s="189"/>
      <c r="FU60" s="189"/>
      <c r="FV60" s="189"/>
      <c r="FW60" s="189"/>
      <c r="FX60" s="189"/>
      <c r="FY60" s="189"/>
      <c r="FZ60" s="189"/>
      <c r="GA60" s="189"/>
      <c r="GB60" s="189"/>
      <c r="GC60" s="189"/>
      <c r="GD60" s="189"/>
      <c r="GE60" s="189"/>
      <c r="GF60" s="189"/>
      <c r="GG60" s="189"/>
      <c r="GH60" s="189"/>
      <c r="GI60" s="189"/>
      <c r="GJ60" s="189"/>
      <c r="GK60" s="189"/>
      <c r="GL60" s="189"/>
      <c r="GM60" s="189"/>
      <c r="GN60" s="189"/>
      <c r="GO60" s="189"/>
      <c r="GP60" s="189"/>
      <c r="GQ60" s="189"/>
      <c r="GR60" s="189"/>
      <c r="GS60" s="189"/>
      <c r="GT60" s="189"/>
      <c r="GU60" s="189"/>
      <c r="GV60" s="189"/>
      <c r="GW60" s="189"/>
      <c r="GX60" s="189"/>
      <c r="GY60" s="189"/>
      <c r="GZ60" s="189"/>
      <c r="HA60" s="189"/>
      <c r="HB60" s="189"/>
      <c r="HC60" s="189"/>
      <c r="HD60" s="189"/>
      <c r="HE60" s="189"/>
      <c r="HF60" s="189"/>
      <c r="HG60" s="189"/>
      <c r="HH60" s="189"/>
      <c r="HI60" s="189"/>
      <c r="HJ60" s="189"/>
      <c r="HK60" s="189"/>
      <c r="HL60" s="189"/>
      <c r="HM60" s="189"/>
      <c r="HN60" s="189"/>
      <c r="HO60" s="189"/>
      <c r="HP60" s="189"/>
      <c r="HQ60" s="189"/>
      <c r="HR60" s="189"/>
      <c r="HS60" s="189"/>
      <c r="HT60" s="189"/>
      <c r="HU60" s="189"/>
      <c r="HV60" s="189"/>
      <c r="HW60" s="189"/>
      <c r="HX60" s="189"/>
      <c r="HY60" s="189"/>
      <c r="HZ60" s="189"/>
      <c r="IA60" s="189"/>
      <c r="IB60" s="189"/>
      <c r="IC60" s="189"/>
      <c r="ID60" s="189"/>
      <c r="IE60" s="189"/>
      <c r="IF60" s="189"/>
      <c r="IG60" s="189"/>
      <c r="IH60" s="189"/>
      <c r="II60" s="189"/>
      <c r="IJ60" s="189"/>
      <c r="IK60" s="189"/>
      <c r="IL60" s="189"/>
      <c r="IM60" s="189"/>
      <c r="IN60" s="189"/>
      <c r="IO60" s="189"/>
      <c r="IP60" s="189"/>
      <c r="IQ60" s="189"/>
      <c r="IR60" s="189"/>
      <c r="IS60" s="189"/>
      <c r="IT60" s="189"/>
      <c r="IU60" s="189"/>
      <c r="IV60" s="189"/>
      <c r="IW60" s="189"/>
      <c r="IX60" s="189"/>
      <c r="IY60" s="189"/>
      <c r="IZ60" s="189"/>
      <c r="JA60" s="189"/>
      <c r="JB60" s="189"/>
      <c r="JC60" s="189"/>
      <c r="JD60" s="189"/>
      <c r="JE60" s="189"/>
      <c r="JF60" s="189"/>
    </row>
    <row r="61" spans="1:266" s="198" customFormat="1" ht="157" customHeight="1" x14ac:dyDescent="0.35">
      <c r="A61" s="13"/>
      <c r="B61" s="10">
        <v>40</v>
      </c>
      <c r="C61" s="10" t="s">
        <v>91</v>
      </c>
      <c r="D61" s="10" t="s">
        <v>95</v>
      </c>
      <c r="E61" s="11" t="s">
        <v>230</v>
      </c>
      <c r="F61" s="10" t="s">
        <v>112</v>
      </c>
      <c r="G61" s="10" t="s">
        <v>140</v>
      </c>
      <c r="H61" s="8">
        <v>0.4</v>
      </c>
      <c r="I61" s="8">
        <v>0.4</v>
      </c>
      <c r="J61" s="23" t="str">
        <f t="shared" si="1"/>
        <v>Baja</v>
      </c>
      <c r="K61" s="24" t="str">
        <f t="shared" si="2"/>
        <v>Menor</v>
      </c>
      <c r="L61" s="25" t="str">
        <f t="shared" si="3"/>
        <v>Moderado</v>
      </c>
      <c r="M61" s="11" t="s">
        <v>231</v>
      </c>
      <c r="N61" s="10" t="s">
        <v>35</v>
      </c>
      <c r="O61" s="10" t="s">
        <v>28</v>
      </c>
      <c r="P61" s="10" t="s">
        <v>36</v>
      </c>
      <c r="Q61" s="10" t="s">
        <v>37</v>
      </c>
      <c r="R61" s="10" t="s">
        <v>41</v>
      </c>
      <c r="S61" s="10" t="s">
        <v>42</v>
      </c>
      <c r="T61" s="10" t="s">
        <v>40</v>
      </c>
      <c r="U61" s="8">
        <f t="shared" si="0"/>
        <v>0.24</v>
      </c>
      <c r="V61" s="9">
        <f t="shared" si="4"/>
        <v>0.4</v>
      </c>
      <c r="W61" s="9">
        <f t="shared" si="6"/>
        <v>0.24</v>
      </c>
      <c r="X61" s="9">
        <f t="shared" si="7"/>
        <v>0.4</v>
      </c>
      <c r="Y61" s="23" t="str">
        <f t="shared" si="10"/>
        <v>Baja</v>
      </c>
      <c r="Z61" s="24" t="str">
        <f t="shared" si="8"/>
        <v>Menor</v>
      </c>
      <c r="AA61" s="25" t="str">
        <f t="shared" si="5"/>
        <v>Moderado</v>
      </c>
      <c r="AB61" s="10" t="s">
        <v>33</v>
      </c>
      <c r="AC61" s="11" t="str">
        <f t="shared" si="17"/>
        <v>Reducir_mitigar_Transferir_Evitar</v>
      </c>
      <c r="AD61" s="14" t="s">
        <v>34</v>
      </c>
      <c r="AE61" s="10" t="str">
        <f t="shared" si="16"/>
        <v>Evitar</v>
      </c>
      <c r="AF61" s="209" t="s">
        <v>368</v>
      </c>
      <c r="AG61" s="14" t="s">
        <v>363</v>
      </c>
      <c r="AH61" s="210" t="s">
        <v>303</v>
      </c>
      <c r="AI61" s="210" t="s">
        <v>301</v>
      </c>
      <c r="AJ61" s="211"/>
      <c r="AK61" s="189"/>
      <c r="AL61" s="189"/>
      <c r="AM61" s="189"/>
      <c r="AN61" s="189"/>
      <c r="AO61" s="189"/>
      <c r="AP61" s="189"/>
      <c r="AQ61" s="189"/>
      <c r="AR61" s="189"/>
      <c r="AS61" s="189"/>
      <c r="AT61" s="189"/>
      <c r="AU61" s="189"/>
      <c r="AV61" s="189"/>
      <c r="AW61" s="189"/>
      <c r="AX61" s="189"/>
      <c r="AY61" s="189"/>
      <c r="AZ61" s="189"/>
      <c r="BA61" s="189"/>
      <c r="BB61" s="189"/>
      <c r="BC61" s="189"/>
      <c r="BD61" s="189"/>
      <c r="BE61" s="189"/>
      <c r="BF61" s="189"/>
      <c r="BG61" s="189"/>
      <c r="BH61" s="189"/>
      <c r="BI61" s="189"/>
      <c r="BJ61" s="189"/>
      <c r="BK61" s="189"/>
      <c r="BL61" s="189"/>
      <c r="BM61" s="189"/>
      <c r="BN61" s="189"/>
      <c r="BO61" s="189"/>
      <c r="BP61" s="189"/>
      <c r="BQ61" s="189"/>
      <c r="BR61" s="189"/>
      <c r="BS61" s="189"/>
      <c r="BT61" s="189"/>
      <c r="BU61" s="189"/>
      <c r="BV61" s="189"/>
      <c r="BW61" s="189"/>
      <c r="BX61" s="189"/>
      <c r="BY61" s="189"/>
      <c r="BZ61" s="189"/>
      <c r="CA61" s="189"/>
      <c r="CB61" s="189"/>
      <c r="CC61" s="189"/>
      <c r="CD61" s="189"/>
      <c r="CE61" s="189"/>
      <c r="CF61" s="189"/>
      <c r="CG61" s="189"/>
      <c r="CH61" s="189"/>
      <c r="CI61" s="189"/>
      <c r="CJ61" s="189"/>
      <c r="CK61" s="189"/>
      <c r="CL61" s="189"/>
      <c r="CM61" s="189"/>
      <c r="CN61" s="189"/>
      <c r="CO61" s="189"/>
      <c r="CP61" s="189"/>
      <c r="CQ61" s="189"/>
      <c r="CR61" s="189"/>
      <c r="CS61" s="189"/>
      <c r="CT61" s="189"/>
      <c r="CU61" s="189"/>
      <c r="CV61" s="189"/>
      <c r="CW61" s="189"/>
      <c r="CX61" s="189"/>
      <c r="CY61" s="189"/>
      <c r="CZ61" s="189"/>
      <c r="DA61" s="189"/>
      <c r="DB61" s="189"/>
      <c r="DC61" s="189"/>
      <c r="DD61" s="189"/>
      <c r="DE61" s="189"/>
      <c r="DF61" s="189"/>
      <c r="DG61" s="189"/>
      <c r="DH61" s="189"/>
      <c r="DI61" s="189"/>
      <c r="DJ61" s="189"/>
      <c r="DK61" s="189"/>
      <c r="DL61" s="189"/>
      <c r="DM61" s="189"/>
      <c r="DN61" s="189"/>
      <c r="DO61" s="189"/>
      <c r="DP61" s="189"/>
      <c r="DQ61" s="189"/>
      <c r="DR61" s="189"/>
      <c r="DS61" s="189"/>
      <c r="DT61" s="189"/>
      <c r="DU61" s="189"/>
      <c r="DV61" s="189"/>
      <c r="DW61" s="189"/>
      <c r="DX61" s="189"/>
      <c r="DY61" s="189"/>
      <c r="DZ61" s="189"/>
      <c r="EA61" s="189"/>
      <c r="EB61" s="189"/>
      <c r="EC61" s="189"/>
      <c r="ED61" s="189"/>
      <c r="EE61" s="189"/>
      <c r="EF61" s="189"/>
      <c r="EG61" s="189"/>
      <c r="EH61" s="189"/>
      <c r="EI61" s="189"/>
      <c r="EJ61" s="189"/>
      <c r="EK61" s="189"/>
      <c r="EL61" s="189"/>
      <c r="EM61" s="189"/>
      <c r="EN61" s="189"/>
      <c r="EO61" s="189"/>
      <c r="EP61" s="189"/>
      <c r="EQ61" s="189"/>
      <c r="ER61" s="189"/>
      <c r="ES61" s="189"/>
      <c r="ET61" s="189"/>
      <c r="EU61" s="189"/>
      <c r="EV61" s="189"/>
      <c r="EW61" s="189"/>
      <c r="EX61" s="189"/>
      <c r="EY61" s="189"/>
      <c r="EZ61" s="189"/>
      <c r="FA61" s="189"/>
      <c r="FB61" s="189"/>
      <c r="FC61" s="189"/>
      <c r="FD61" s="189"/>
      <c r="FE61" s="189"/>
      <c r="FF61" s="189"/>
      <c r="FG61" s="189"/>
      <c r="FH61" s="189"/>
      <c r="FI61" s="189"/>
      <c r="FJ61" s="189"/>
      <c r="FK61" s="189"/>
      <c r="FL61" s="189"/>
      <c r="FM61" s="189"/>
      <c r="FN61" s="189"/>
      <c r="FO61" s="189"/>
      <c r="FP61" s="189"/>
      <c r="FQ61" s="189"/>
      <c r="FR61" s="189"/>
      <c r="FS61" s="189"/>
      <c r="FT61" s="189"/>
      <c r="FU61" s="189"/>
      <c r="FV61" s="189"/>
      <c r="FW61" s="189"/>
      <c r="FX61" s="189"/>
      <c r="FY61" s="189"/>
      <c r="FZ61" s="189"/>
      <c r="GA61" s="189"/>
      <c r="GB61" s="189"/>
      <c r="GC61" s="189"/>
      <c r="GD61" s="189"/>
      <c r="GE61" s="189"/>
      <c r="GF61" s="189"/>
      <c r="GG61" s="189"/>
      <c r="GH61" s="189"/>
      <c r="GI61" s="189"/>
      <c r="GJ61" s="189"/>
      <c r="GK61" s="189"/>
      <c r="GL61" s="189"/>
      <c r="GM61" s="189"/>
      <c r="GN61" s="189"/>
      <c r="GO61" s="189"/>
      <c r="GP61" s="189"/>
      <c r="GQ61" s="189"/>
      <c r="GR61" s="189"/>
      <c r="GS61" s="189"/>
      <c r="GT61" s="189"/>
      <c r="GU61" s="189"/>
      <c r="GV61" s="189"/>
      <c r="GW61" s="189"/>
      <c r="GX61" s="189"/>
      <c r="GY61" s="189"/>
      <c r="GZ61" s="189"/>
      <c r="HA61" s="189"/>
      <c r="HB61" s="189"/>
      <c r="HC61" s="189"/>
      <c r="HD61" s="189"/>
      <c r="HE61" s="189"/>
      <c r="HF61" s="189"/>
      <c r="HG61" s="189"/>
      <c r="HH61" s="189"/>
      <c r="HI61" s="189"/>
      <c r="HJ61" s="189"/>
      <c r="HK61" s="189"/>
      <c r="HL61" s="189"/>
      <c r="HM61" s="189"/>
      <c r="HN61" s="189"/>
      <c r="HO61" s="189"/>
      <c r="HP61" s="189"/>
      <c r="HQ61" s="189"/>
      <c r="HR61" s="189"/>
      <c r="HS61" s="189"/>
      <c r="HT61" s="189"/>
      <c r="HU61" s="189"/>
      <c r="HV61" s="189"/>
      <c r="HW61" s="189"/>
      <c r="HX61" s="189"/>
      <c r="HY61" s="189"/>
      <c r="HZ61" s="189"/>
      <c r="IA61" s="189"/>
      <c r="IB61" s="189"/>
      <c r="IC61" s="189"/>
      <c r="ID61" s="189"/>
      <c r="IE61" s="189"/>
      <c r="IF61" s="189"/>
      <c r="IG61" s="189"/>
      <c r="IH61" s="189"/>
      <c r="II61" s="189"/>
      <c r="IJ61" s="189"/>
      <c r="IK61" s="189"/>
      <c r="IL61" s="189"/>
      <c r="IM61" s="189"/>
      <c r="IN61" s="189"/>
      <c r="IO61" s="189"/>
      <c r="IP61" s="189"/>
      <c r="IQ61" s="189"/>
      <c r="IR61" s="189"/>
      <c r="IS61" s="189"/>
      <c r="IT61" s="189"/>
      <c r="IU61" s="189"/>
      <c r="IV61" s="189"/>
      <c r="IW61" s="189"/>
      <c r="IX61" s="189"/>
      <c r="IY61" s="189"/>
      <c r="IZ61" s="189"/>
      <c r="JA61" s="189"/>
      <c r="JB61" s="189"/>
      <c r="JC61" s="189"/>
      <c r="JD61" s="189"/>
      <c r="JE61" s="189"/>
      <c r="JF61" s="189"/>
    </row>
    <row r="62" spans="1:266" s="198" customFormat="1" ht="147" customHeight="1" x14ac:dyDescent="0.35">
      <c r="A62" s="13"/>
      <c r="B62" s="10">
        <v>41</v>
      </c>
      <c r="C62" s="10" t="s">
        <v>91</v>
      </c>
      <c r="D62" s="10" t="s">
        <v>96</v>
      </c>
      <c r="E62" s="11" t="s">
        <v>232</v>
      </c>
      <c r="F62" s="10" t="s">
        <v>141</v>
      </c>
      <c r="G62" s="10" t="s">
        <v>114</v>
      </c>
      <c r="H62" s="8">
        <v>0.6</v>
      </c>
      <c r="I62" s="8">
        <v>1</v>
      </c>
      <c r="J62" s="23" t="str">
        <f t="shared" si="1"/>
        <v>Media</v>
      </c>
      <c r="K62" s="24" t="str">
        <f t="shared" si="2"/>
        <v>Catastrófico</v>
      </c>
      <c r="L62" s="25" t="str">
        <f t="shared" si="3"/>
        <v>Extremo</v>
      </c>
      <c r="M62" s="11" t="s">
        <v>233</v>
      </c>
      <c r="N62" s="10" t="s">
        <v>35</v>
      </c>
      <c r="O62" s="10" t="s">
        <v>28</v>
      </c>
      <c r="P62" s="10" t="s">
        <v>36</v>
      </c>
      <c r="Q62" s="10" t="s">
        <v>37</v>
      </c>
      <c r="R62" s="10" t="s">
        <v>150</v>
      </c>
      <c r="S62" s="10" t="s">
        <v>42</v>
      </c>
      <c r="T62" s="10" t="s">
        <v>40</v>
      </c>
      <c r="U62" s="8">
        <f t="shared" si="0"/>
        <v>0.36</v>
      </c>
      <c r="V62" s="9">
        <f t="shared" si="4"/>
        <v>1</v>
      </c>
      <c r="W62" s="9">
        <f t="shared" si="6"/>
        <v>0.36</v>
      </c>
      <c r="X62" s="9">
        <f t="shared" si="7"/>
        <v>1</v>
      </c>
      <c r="Y62" s="23" t="str">
        <f t="shared" si="10"/>
        <v>Baja</v>
      </c>
      <c r="Z62" s="24" t="str">
        <f t="shared" si="8"/>
        <v>Catastrófico</v>
      </c>
      <c r="AA62" s="25" t="str">
        <f t="shared" si="5"/>
        <v>Extremo</v>
      </c>
      <c r="AB62" s="10" t="s">
        <v>33</v>
      </c>
      <c r="AC62" s="11" t="str">
        <f t="shared" si="17"/>
        <v>Reducir_mitigar_Transferir_Evitar</v>
      </c>
      <c r="AD62" s="14" t="s">
        <v>34</v>
      </c>
      <c r="AE62" s="10" t="str">
        <f t="shared" si="16"/>
        <v>Evitar</v>
      </c>
      <c r="AF62" s="209" t="s">
        <v>369</v>
      </c>
      <c r="AG62" s="14" t="s">
        <v>370</v>
      </c>
      <c r="AH62" s="210" t="s">
        <v>303</v>
      </c>
      <c r="AI62" s="210" t="s">
        <v>301</v>
      </c>
      <c r="AJ62" s="211"/>
      <c r="AK62" s="189"/>
      <c r="AL62" s="189"/>
      <c r="AM62" s="189"/>
      <c r="AN62" s="189"/>
      <c r="AO62" s="189"/>
      <c r="AP62" s="189"/>
      <c r="AQ62" s="189"/>
      <c r="AR62" s="189"/>
      <c r="AS62" s="189"/>
      <c r="AT62" s="189"/>
      <c r="AU62" s="189"/>
      <c r="AV62" s="189"/>
      <c r="AW62" s="189"/>
      <c r="AX62" s="189"/>
      <c r="AY62" s="189"/>
      <c r="AZ62" s="189"/>
      <c r="BA62" s="189"/>
      <c r="BB62" s="189"/>
      <c r="BC62" s="189"/>
      <c r="BD62" s="189"/>
      <c r="BE62" s="189"/>
      <c r="BF62" s="189"/>
      <c r="BG62" s="189"/>
      <c r="BH62" s="189"/>
      <c r="BI62" s="189"/>
      <c r="BJ62" s="189"/>
      <c r="BK62" s="189"/>
      <c r="BL62" s="189"/>
      <c r="BM62" s="189"/>
      <c r="BN62" s="189"/>
      <c r="BO62" s="189"/>
      <c r="BP62" s="189"/>
      <c r="BQ62" s="189"/>
      <c r="BR62" s="189"/>
      <c r="BS62" s="189"/>
      <c r="BT62" s="189"/>
      <c r="BU62" s="189"/>
      <c r="BV62" s="189"/>
      <c r="BW62" s="189"/>
      <c r="BX62" s="189"/>
      <c r="BY62" s="189"/>
      <c r="BZ62" s="189"/>
      <c r="CA62" s="189"/>
      <c r="CB62" s="189"/>
      <c r="CC62" s="189"/>
      <c r="CD62" s="189"/>
      <c r="CE62" s="189"/>
      <c r="CF62" s="189"/>
      <c r="CG62" s="189"/>
      <c r="CH62" s="189"/>
      <c r="CI62" s="189"/>
      <c r="CJ62" s="189"/>
      <c r="CK62" s="189"/>
      <c r="CL62" s="189"/>
      <c r="CM62" s="189"/>
      <c r="CN62" s="189"/>
      <c r="CO62" s="189"/>
      <c r="CP62" s="189"/>
      <c r="CQ62" s="189"/>
      <c r="CR62" s="189"/>
      <c r="CS62" s="189"/>
      <c r="CT62" s="189"/>
      <c r="CU62" s="189"/>
      <c r="CV62" s="189"/>
      <c r="CW62" s="189"/>
      <c r="CX62" s="189"/>
      <c r="CY62" s="189"/>
      <c r="CZ62" s="189"/>
      <c r="DA62" s="189"/>
      <c r="DB62" s="189"/>
      <c r="DC62" s="189"/>
      <c r="DD62" s="189"/>
      <c r="DE62" s="189"/>
      <c r="DF62" s="189"/>
      <c r="DG62" s="189"/>
      <c r="DH62" s="189"/>
      <c r="DI62" s="189"/>
      <c r="DJ62" s="189"/>
      <c r="DK62" s="189"/>
      <c r="DL62" s="189"/>
      <c r="DM62" s="189"/>
      <c r="DN62" s="189"/>
      <c r="DO62" s="189"/>
      <c r="DP62" s="189"/>
      <c r="DQ62" s="189"/>
      <c r="DR62" s="189"/>
      <c r="DS62" s="189"/>
      <c r="DT62" s="189"/>
      <c r="DU62" s="189"/>
      <c r="DV62" s="189"/>
      <c r="DW62" s="189"/>
      <c r="DX62" s="189"/>
      <c r="DY62" s="189"/>
      <c r="DZ62" s="189"/>
      <c r="EA62" s="189"/>
      <c r="EB62" s="189"/>
      <c r="EC62" s="189"/>
      <c r="ED62" s="189"/>
      <c r="EE62" s="189"/>
      <c r="EF62" s="189"/>
      <c r="EG62" s="189"/>
      <c r="EH62" s="189"/>
      <c r="EI62" s="189"/>
      <c r="EJ62" s="189"/>
      <c r="EK62" s="189"/>
      <c r="EL62" s="189"/>
      <c r="EM62" s="189"/>
      <c r="EN62" s="189"/>
      <c r="EO62" s="189"/>
      <c r="EP62" s="189"/>
      <c r="EQ62" s="189"/>
      <c r="ER62" s="189"/>
      <c r="ES62" s="189"/>
      <c r="ET62" s="189"/>
      <c r="EU62" s="189"/>
      <c r="EV62" s="189"/>
      <c r="EW62" s="189"/>
      <c r="EX62" s="189"/>
      <c r="EY62" s="189"/>
      <c r="EZ62" s="189"/>
      <c r="FA62" s="189"/>
      <c r="FB62" s="189"/>
      <c r="FC62" s="189"/>
      <c r="FD62" s="189"/>
      <c r="FE62" s="189"/>
      <c r="FF62" s="189"/>
      <c r="FG62" s="189"/>
      <c r="FH62" s="189"/>
      <c r="FI62" s="189"/>
      <c r="FJ62" s="189"/>
      <c r="FK62" s="189"/>
      <c r="FL62" s="189"/>
      <c r="FM62" s="189"/>
      <c r="FN62" s="189"/>
      <c r="FO62" s="189"/>
      <c r="FP62" s="189"/>
      <c r="FQ62" s="189"/>
      <c r="FR62" s="189"/>
      <c r="FS62" s="189"/>
      <c r="FT62" s="189"/>
      <c r="FU62" s="189"/>
      <c r="FV62" s="189"/>
      <c r="FW62" s="189"/>
      <c r="FX62" s="189"/>
      <c r="FY62" s="189"/>
      <c r="FZ62" s="189"/>
      <c r="GA62" s="189"/>
      <c r="GB62" s="189"/>
      <c r="GC62" s="189"/>
      <c r="GD62" s="189"/>
      <c r="GE62" s="189"/>
      <c r="GF62" s="189"/>
      <c r="GG62" s="189"/>
      <c r="GH62" s="189"/>
      <c r="GI62" s="189"/>
      <c r="GJ62" s="189"/>
      <c r="GK62" s="189"/>
      <c r="GL62" s="189"/>
      <c r="GM62" s="189"/>
      <c r="GN62" s="189"/>
      <c r="GO62" s="189"/>
      <c r="GP62" s="189"/>
      <c r="GQ62" s="189"/>
      <c r="GR62" s="189"/>
      <c r="GS62" s="189"/>
      <c r="GT62" s="189"/>
      <c r="GU62" s="189"/>
      <c r="GV62" s="189"/>
      <c r="GW62" s="189"/>
      <c r="GX62" s="189"/>
      <c r="GY62" s="189"/>
      <c r="GZ62" s="189"/>
      <c r="HA62" s="189"/>
      <c r="HB62" s="189"/>
      <c r="HC62" s="189"/>
      <c r="HD62" s="189"/>
      <c r="HE62" s="189"/>
      <c r="HF62" s="189"/>
      <c r="HG62" s="189"/>
      <c r="HH62" s="189"/>
      <c r="HI62" s="189"/>
      <c r="HJ62" s="189"/>
      <c r="HK62" s="189"/>
      <c r="HL62" s="189"/>
      <c r="HM62" s="189"/>
      <c r="HN62" s="189"/>
      <c r="HO62" s="189"/>
      <c r="HP62" s="189"/>
      <c r="HQ62" s="189"/>
      <c r="HR62" s="189"/>
      <c r="HS62" s="189"/>
      <c r="HT62" s="189"/>
      <c r="HU62" s="189"/>
      <c r="HV62" s="189"/>
      <c r="HW62" s="189"/>
      <c r="HX62" s="189"/>
      <c r="HY62" s="189"/>
      <c r="HZ62" s="189"/>
      <c r="IA62" s="189"/>
      <c r="IB62" s="189"/>
      <c r="IC62" s="189"/>
      <c r="ID62" s="189"/>
      <c r="IE62" s="189"/>
      <c r="IF62" s="189"/>
      <c r="IG62" s="189"/>
      <c r="IH62" s="189"/>
      <c r="II62" s="189"/>
      <c r="IJ62" s="189"/>
      <c r="IK62" s="189"/>
      <c r="IL62" s="189"/>
      <c r="IM62" s="189"/>
      <c r="IN62" s="189"/>
      <c r="IO62" s="189"/>
      <c r="IP62" s="189"/>
      <c r="IQ62" s="189"/>
      <c r="IR62" s="189"/>
      <c r="IS62" s="189"/>
      <c r="IT62" s="189"/>
      <c r="IU62" s="189"/>
      <c r="IV62" s="189"/>
      <c r="IW62" s="189"/>
      <c r="IX62" s="189"/>
      <c r="IY62" s="189"/>
      <c r="IZ62" s="189"/>
      <c r="JA62" s="189"/>
      <c r="JB62" s="189"/>
      <c r="JC62" s="189"/>
      <c r="JD62" s="189"/>
      <c r="JE62" s="189"/>
      <c r="JF62" s="189"/>
    </row>
    <row r="63" spans="1:266" s="198" customFormat="1" ht="182.5" customHeight="1" x14ac:dyDescent="0.35">
      <c r="A63" s="13"/>
      <c r="B63" s="10">
        <v>42</v>
      </c>
      <c r="C63" s="10" t="s">
        <v>91</v>
      </c>
      <c r="D63" s="10" t="s">
        <v>97</v>
      </c>
      <c r="E63" s="11" t="s">
        <v>234</v>
      </c>
      <c r="F63" s="10" t="s">
        <v>141</v>
      </c>
      <c r="G63" s="10" t="s">
        <v>114</v>
      </c>
      <c r="H63" s="8">
        <v>0.6</v>
      </c>
      <c r="I63" s="8">
        <v>1</v>
      </c>
      <c r="J63" s="23" t="str">
        <f t="shared" si="1"/>
        <v>Media</v>
      </c>
      <c r="K63" s="24" t="str">
        <f t="shared" si="2"/>
        <v>Catastrófico</v>
      </c>
      <c r="L63" s="25" t="str">
        <f t="shared" si="3"/>
        <v>Extremo</v>
      </c>
      <c r="M63" s="11" t="s">
        <v>235</v>
      </c>
      <c r="N63" s="10" t="s">
        <v>35</v>
      </c>
      <c r="O63" s="10" t="s">
        <v>28</v>
      </c>
      <c r="P63" s="10" t="s">
        <v>36</v>
      </c>
      <c r="Q63" s="10" t="s">
        <v>37</v>
      </c>
      <c r="R63" s="10" t="s">
        <v>150</v>
      </c>
      <c r="S63" s="10" t="s">
        <v>42</v>
      </c>
      <c r="T63" s="10" t="s">
        <v>40</v>
      </c>
      <c r="U63" s="8">
        <f t="shared" si="0"/>
        <v>0.36</v>
      </c>
      <c r="V63" s="9">
        <f t="shared" si="4"/>
        <v>1</v>
      </c>
      <c r="W63" s="9">
        <f t="shared" si="6"/>
        <v>0.36</v>
      </c>
      <c r="X63" s="9">
        <f t="shared" si="7"/>
        <v>1</v>
      </c>
      <c r="Y63" s="23" t="str">
        <f t="shared" si="10"/>
        <v>Baja</v>
      </c>
      <c r="Z63" s="24" t="str">
        <f t="shared" si="8"/>
        <v>Catastrófico</v>
      </c>
      <c r="AA63" s="25" t="str">
        <f t="shared" si="5"/>
        <v>Extremo</v>
      </c>
      <c r="AB63" s="10" t="s">
        <v>33</v>
      </c>
      <c r="AC63" s="11" t="str">
        <f t="shared" si="17"/>
        <v>Reducir_mitigar_Transferir_Evitar</v>
      </c>
      <c r="AD63" s="14" t="s">
        <v>34</v>
      </c>
      <c r="AE63" s="10" t="str">
        <f t="shared" si="16"/>
        <v>Evitar</v>
      </c>
      <c r="AF63" s="209" t="s">
        <v>371</v>
      </c>
      <c r="AG63" s="14" t="s">
        <v>315</v>
      </c>
      <c r="AH63" s="210" t="s">
        <v>296</v>
      </c>
      <c r="AI63" s="210" t="s">
        <v>372</v>
      </c>
      <c r="AJ63" s="211"/>
      <c r="AK63" s="189"/>
      <c r="AL63" s="189"/>
      <c r="AM63" s="189"/>
      <c r="AN63" s="189"/>
      <c r="AO63" s="189"/>
      <c r="AP63" s="189"/>
      <c r="AQ63" s="189"/>
      <c r="AR63" s="189"/>
      <c r="AS63" s="189"/>
      <c r="AT63" s="189"/>
      <c r="AU63" s="189"/>
      <c r="AV63" s="189"/>
      <c r="AW63" s="189"/>
      <c r="AX63" s="189"/>
      <c r="AY63" s="189"/>
      <c r="AZ63" s="189"/>
      <c r="BA63" s="189"/>
      <c r="BB63" s="189"/>
      <c r="BC63" s="189"/>
      <c r="BD63" s="189"/>
      <c r="BE63" s="189"/>
      <c r="BF63" s="189"/>
      <c r="BG63" s="189"/>
      <c r="BH63" s="189"/>
      <c r="BI63" s="189"/>
      <c r="BJ63" s="189"/>
      <c r="BK63" s="189"/>
      <c r="BL63" s="189"/>
      <c r="BM63" s="189"/>
      <c r="BN63" s="189"/>
      <c r="BO63" s="189"/>
      <c r="BP63" s="189"/>
      <c r="BQ63" s="189"/>
      <c r="BR63" s="189"/>
      <c r="BS63" s="189"/>
      <c r="BT63" s="189"/>
      <c r="BU63" s="189"/>
      <c r="BV63" s="189"/>
      <c r="BW63" s="189"/>
      <c r="BX63" s="189"/>
      <c r="BY63" s="189"/>
      <c r="BZ63" s="189"/>
      <c r="CA63" s="189"/>
      <c r="CB63" s="189"/>
      <c r="CC63" s="189"/>
      <c r="CD63" s="189"/>
      <c r="CE63" s="189"/>
      <c r="CF63" s="189"/>
      <c r="CG63" s="189"/>
      <c r="CH63" s="189"/>
      <c r="CI63" s="189"/>
      <c r="CJ63" s="189"/>
      <c r="CK63" s="189"/>
      <c r="CL63" s="189"/>
      <c r="CM63" s="189"/>
      <c r="CN63" s="189"/>
      <c r="CO63" s="189"/>
      <c r="CP63" s="189"/>
      <c r="CQ63" s="189"/>
      <c r="CR63" s="189"/>
      <c r="CS63" s="189"/>
      <c r="CT63" s="189"/>
      <c r="CU63" s="189"/>
      <c r="CV63" s="189"/>
      <c r="CW63" s="189"/>
      <c r="CX63" s="189"/>
      <c r="CY63" s="189"/>
      <c r="CZ63" s="189"/>
      <c r="DA63" s="189"/>
      <c r="DB63" s="189"/>
      <c r="DC63" s="189"/>
      <c r="DD63" s="189"/>
      <c r="DE63" s="189"/>
      <c r="DF63" s="189"/>
      <c r="DG63" s="189"/>
      <c r="DH63" s="189"/>
      <c r="DI63" s="189"/>
      <c r="DJ63" s="189"/>
      <c r="DK63" s="189"/>
      <c r="DL63" s="189"/>
      <c r="DM63" s="189"/>
      <c r="DN63" s="189"/>
      <c r="DO63" s="189"/>
      <c r="DP63" s="189"/>
      <c r="DQ63" s="189"/>
      <c r="DR63" s="189"/>
      <c r="DS63" s="189"/>
      <c r="DT63" s="189"/>
      <c r="DU63" s="189"/>
      <c r="DV63" s="189"/>
      <c r="DW63" s="189"/>
      <c r="DX63" s="189"/>
      <c r="DY63" s="189"/>
      <c r="DZ63" s="189"/>
      <c r="EA63" s="189"/>
      <c r="EB63" s="189"/>
      <c r="EC63" s="189"/>
      <c r="ED63" s="189"/>
      <c r="EE63" s="189"/>
      <c r="EF63" s="189"/>
      <c r="EG63" s="189"/>
      <c r="EH63" s="189"/>
      <c r="EI63" s="189"/>
      <c r="EJ63" s="189"/>
      <c r="EK63" s="189"/>
      <c r="EL63" s="189"/>
      <c r="EM63" s="189"/>
      <c r="EN63" s="189"/>
      <c r="EO63" s="189"/>
      <c r="EP63" s="189"/>
      <c r="EQ63" s="189"/>
      <c r="ER63" s="189"/>
      <c r="ES63" s="189"/>
      <c r="ET63" s="189"/>
      <c r="EU63" s="189"/>
      <c r="EV63" s="189"/>
      <c r="EW63" s="189"/>
      <c r="EX63" s="189"/>
      <c r="EY63" s="189"/>
      <c r="EZ63" s="189"/>
      <c r="FA63" s="189"/>
      <c r="FB63" s="189"/>
      <c r="FC63" s="189"/>
      <c r="FD63" s="189"/>
      <c r="FE63" s="189"/>
      <c r="FF63" s="189"/>
      <c r="FG63" s="189"/>
      <c r="FH63" s="189"/>
      <c r="FI63" s="189"/>
      <c r="FJ63" s="189"/>
      <c r="FK63" s="189"/>
      <c r="FL63" s="189"/>
      <c r="FM63" s="189"/>
      <c r="FN63" s="189"/>
      <c r="FO63" s="189"/>
      <c r="FP63" s="189"/>
      <c r="FQ63" s="189"/>
      <c r="FR63" s="189"/>
      <c r="FS63" s="189"/>
      <c r="FT63" s="189"/>
      <c r="FU63" s="189"/>
      <c r="FV63" s="189"/>
      <c r="FW63" s="189"/>
      <c r="FX63" s="189"/>
      <c r="FY63" s="189"/>
      <c r="FZ63" s="189"/>
      <c r="GA63" s="189"/>
      <c r="GB63" s="189"/>
      <c r="GC63" s="189"/>
      <c r="GD63" s="189"/>
      <c r="GE63" s="189"/>
      <c r="GF63" s="189"/>
      <c r="GG63" s="189"/>
      <c r="GH63" s="189"/>
      <c r="GI63" s="189"/>
      <c r="GJ63" s="189"/>
      <c r="GK63" s="189"/>
      <c r="GL63" s="189"/>
      <c r="GM63" s="189"/>
      <c r="GN63" s="189"/>
      <c r="GO63" s="189"/>
      <c r="GP63" s="189"/>
      <c r="GQ63" s="189"/>
      <c r="GR63" s="189"/>
      <c r="GS63" s="189"/>
      <c r="GT63" s="189"/>
      <c r="GU63" s="189"/>
      <c r="GV63" s="189"/>
      <c r="GW63" s="189"/>
      <c r="GX63" s="189"/>
      <c r="GY63" s="189"/>
      <c r="GZ63" s="189"/>
      <c r="HA63" s="189"/>
      <c r="HB63" s="189"/>
      <c r="HC63" s="189"/>
      <c r="HD63" s="189"/>
      <c r="HE63" s="189"/>
      <c r="HF63" s="189"/>
      <c r="HG63" s="189"/>
      <c r="HH63" s="189"/>
      <c r="HI63" s="189"/>
      <c r="HJ63" s="189"/>
      <c r="HK63" s="189"/>
      <c r="HL63" s="189"/>
      <c r="HM63" s="189"/>
      <c r="HN63" s="189"/>
      <c r="HO63" s="189"/>
      <c r="HP63" s="189"/>
      <c r="HQ63" s="189"/>
      <c r="HR63" s="189"/>
      <c r="HS63" s="189"/>
      <c r="HT63" s="189"/>
      <c r="HU63" s="189"/>
      <c r="HV63" s="189"/>
      <c r="HW63" s="189"/>
      <c r="HX63" s="189"/>
      <c r="HY63" s="189"/>
      <c r="HZ63" s="189"/>
      <c r="IA63" s="189"/>
      <c r="IB63" s="189"/>
      <c r="IC63" s="189"/>
      <c r="ID63" s="189"/>
      <c r="IE63" s="189"/>
      <c r="IF63" s="189"/>
      <c r="IG63" s="189"/>
      <c r="IH63" s="189"/>
      <c r="II63" s="189"/>
      <c r="IJ63" s="189"/>
      <c r="IK63" s="189"/>
      <c r="IL63" s="189"/>
      <c r="IM63" s="189"/>
      <c r="IN63" s="189"/>
      <c r="IO63" s="189"/>
      <c r="IP63" s="189"/>
      <c r="IQ63" s="189"/>
      <c r="IR63" s="189"/>
      <c r="IS63" s="189"/>
      <c r="IT63" s="189"/>
      <c r="IU63" s="189"/>
      <c r="IV63" s="189"/>
      <c r="IW63" s="189"/>
      <c r="IX63" s="189"/>
      <c r="IY63" s="189"/>
      <c r="IZ63" s="189"/>
      <c r="JA63" s="189"/>
      <c r="JB63" s="189"/>
      <c r="JC63" s="189"/>
      <c r="JD63" s="189"/>
      <c r="JE63" s="189"/>
      <c r="JF63" s="189"/>
    </row>
    <row r="64" spans="1:266" s="198" customFormat="1" ht="161" customHeight="1" x14ac:dyDescent="0.35">
      <c r="A64" s="13"/>
      <c r="B64" s="10">
        <v>43</v>
      </c>
      <c r="C64" s="10" t="s">
        <v>98</v>
      </c>
      <c r="D64" s="10" t="s">
        <v>99</v>
      </c>
      <c r="E64" s="11" t="s">
        <v>236</v>
      </c>
      <c r="F64" s="10" t="s">
        <v>109</v>
      </c>
      <c r="G64" s="10" t="s">
        <v>114</v>
      </c>
      <c r="H64" s="8">
        <v>0.4</v>
      </c>
      <c r="I64" s="8">
        <v>0.8</v>
      </c>
      <c r="J64" s="23" t="str">
        <f t="shared" si="1"/>
        <v>Baja</v>
      </c>
      <c r="K64" s="24" t="str">
        <f t="shared" si="2"/>
        <v>Mayor</v>
      </c>
      <c r="L64" s="25" t="str">
        <f t="shared" si="3"/>
        <v>Alto</v>
      </c>
      <c r="M64" s="11" t="s">
        <v>237</v>
      </c>
      <c r="N64" s="10" t="s">
        <v>35</v>
      </c>
      <c r="O64" s="10" t="s">
        <v>28</v>
      </c>
      <c r="P64" s="10" t="s">
        <v>36</v>
      </c>
      <c r="Q64" s="10" t="s">
        <v>37</v>
      </c>
      <c r="R64" s="10" t="s">
        <v>150</v>
      </c>
      <c r="S64" s="10" t="s">
        <v>42</v>
      </c>
      <c r="T64" s="10" t="s">
        <v>40</v>
      </c>
      <c r="U64" s="8">
        <f t="shared" si="0"/>
        <v>0.24</v>
      </c>
      <c r="V64" s="9">
        <f t="shared" si="4"/>
        <v>0.8</v>
      </c>
      <c r="W64" s="9">
        <f t="shared" si="6"/>
        <v>0.24</v>
      </c>
      <c r="X64" s="9">
        <f t="shared" si="7"/>
        <v>0.8</v>
      </c>
      <c r="Y64" s="23" t="str">
        <f t="shared" si="10"/>
        <v>Baja</v>
      </c>
      <c r="Z64" s="24" t="str">
        <f t="shared" si="8"/>
        <v>Mayor</v>
      </c>
      <c r="AA64" s="25" t="str">
        <f t="shared" si="5"/>
        <v>Alto</v>
      </c>
      <c r="AB64" s="10" t="s">
        <v>33</v>
      </c>
      <c r="AC64" s="11" t="str">
        <f t="shared" si="17"/>
        <v>Reducir_mitigar_Transferir_Evitar</v>
      </c>
      <c r="AD64" s="14" t="s">
        <v>34</v>
      </c>
      <c r="AE64" s="10" t="str">
        <f t="shared" si="16"/>
        <v>Evitar</v>
      </c>
      <c r="AF64" s="209" t="s">
        <v>373</v>
      </c>
      <c r="AG64" s="14" t="s">
        <v>374</v>
      </c>
      <c r="AH64" s="210" t="s">
        <v>296</v>
      </c>
      <c r="AI64" s="210" t="s">
        <v>372</v>
      </c>
      <c r="AJ64" s="211"/>
      <c r="AK64" s="189"/>
      <c r="AL64" s="189"/>
      <c r="AM64" s="189"/>
      <c r="AN64" s="189"/>
      <c r="AO64" s="189"/>
      <c r="AP64" s="189"/>
      <c r="AQ64" s="189"/>
      <c r="AR64" s="189"/>
      <c r="AS64" s="189"/>
      <c r="AT64" s="189"/>
      <c r="AU64" s="189"/>
      <c r="AV64" s="189"/>
      <c r="AW64" s="189"/>
      <c r="AX64" s="189"/>
      <c r="AY64" s="189"/>
      <c r="AZ64" s="189"/>
      <c r="BA64" s="189"/>
      <c r="BB64" s="189"/>
      <c r="BC64" s="189"/>
      <c r="BD64" s="189"/>
      <c r="BE64" s="189"/>
      <c r="BF64" s="189"/>
      <c r="BG64" s="189"/>
      <c r="BH64" s="189"/>
      <c r="BI64" s="189"/>
      <c r="BJ64" s="189"/>
      <c r="BK64" s="189"/>
      <c r="BL64" s="189"/>
      <c r="BM64" s="189"/>
      <c r="BN64" s="189"/>
      <c r="BO64" s="189"/>
      <c r="BP64" s="189"/>
      <c r="BQ64" s="189"/>
      <c r="BR64" s="189"/>
      <c r="BS64" s="189"/>
      <c r="BT64" s="189"/>
      <c r="BU64" s="189"/>
      <c r="BV64" s="189"/>
      <c r="BW64" s="189"/>
      <c r="BX64" s="189"/>
      <c r="BY64" s="189"/>
      <c r="BZ64" s="189"/>
      <c r="CA64" s="189"/>
      <c r="CB64" s="189"/>
      <c r="CC64" s="189"/>
      <c r="CD64" s="189"/>
      <c r="CE64" s="189"/>
      <c r="CF64" s="189"/>
      <c r="CG64" s="189"/>
      <c r="CH64" s="189"/>
      <c r="CI64" s="189"/>
      <c r="CJ64" s="189"/>
      <c r="CK64" s="189"/>
      <c r="CL64" s="189"/>
      <c r="CM64" s="189"/>
      <c r="CN64" s="189"/>
      <c r="CO64" s="189"/>
      <c r="CP64" s="189"/>
      <c r="CQ64" s="189"/>
      <c r="CR64" s="189"/>
      <c r="CS64" s="189"/>
      <c r="CT64" s="189"/>
      <c r="CU64" s="189"/>
      <c r="CV64" s="189"/>
      <c r="CW64" s="189"/>
      <c r="CX64" s="189"/>
      <c r="CY64" s="189"/>
      <c r="CZ64" s="189"/>
      <c r="DA64" s="189"/>
      <c r="DB64" s="189"/>
      <c r="DC64" s="189"/>
      <c r="DD64" s="189"/>
      <c r="DE64" s="189"/>
      <c r="DF64" s="189"/>
      <c r="DG64" s="189"/>
      <c r="DH64" s="189"/>
      <c r="DI64" s="189"/>
      <c r="DJ64" s="189"/>
      <c r="DK64" s="189"/>
      <c r="DL64" s="189"/>
      <c r="DM64" s="189"/>
      <c r="DN64" s="189"/>
      <c r="DO64" s="189"/>
      <c r="DP64" s="189"/>
      <c r="DQ64" s="189"/>
      <c r="DR64" s="189"/>
      <c r="DS64" s="189"/>
      <c r="DT64" s="189"/>
      <c r="DU64" s="189"/>
      <c r="DV64" s="189"/>
      <c r="DW64" s="189"/>
      <c r="DX64" s="189"/>
      <c r="DY64" s="189"/>
      <c r="DZ64" s="189"/>
      <c r="EA64" s="189"/>
      <c r="EB64" s="189"/>
      <c r="EC64" s="189"/>
      <c r="ED64" s="189"/>
      <c r="EE64" s="189"/>
      <c r="EF64" s="189"/>
      <c r="EG64" s="189"/>
      <c r="EH64" s="189"/>
      <c r="EI64" s="189"/>
      <c r="EJ64" s="189"/>
      <c r="EK64" s="189"/>
      <c r="EL64" s="189"/>
      <c r="EM64" s="189"/>
      <c r="EN64" s="189"/>
      <c r="EO64" s="189"/>
      <c r="EP64" s="189"/>
      <c r="EQ64" s="189"/>
      <c r="ER64" s="189"/>
      <c r="ES64" s="189"/>
      <c r="ET64" s="189"/>
      <c r="EU64" s="189"/>
      <c r="EV64" s="189"/>
      <c r="EW64" s="189"/>
      <c r="EX64" s="189"/>
      <c r="EY64" s="189"/>
      <c r="EZ64" s="189"/>
      <c r="FA64" s="189"/>
      <c r="FB64" s="189"/>
      <c r="FC64" s="189"/>
      <c r="FD64" s="189"/>
      <c r="FE64" s="189"/>
      <c r="FF64" s="189"/>
      <c r="FG64" s="189"/>
      <c r="FH64" s="189"/>
      <c r="FI64" s="189"/>
      <c r="FJ64" s="189"/>
      <c r="FK64" s="189"/>
      <c r="FL64" s="189"/>
      <c r="FM64" s="189"/>
      <c r="FN64" s="189"/>
      <c r="FO64" s="189"/>
      <c r="FP64" s="189"/>
      <c r="FQ64" s="189"/>
      <c r="FR64" s="189"/>
      <c r="FS64" s="189"/>
      <c r="FT64" s="189"/>
      <c r="FU64" s="189"/>
      <c r="FV64" s="189"/>
      <c r="FW64" s="189"/>
      <c r="FX64" s="189"/>
      <c r="FY64" s="189"/>
      <c r="FZ64" s="189"/>
      <c r="GA64" s="189"/>
      <c r="GB64" s="189"/>
      <c r="GC64" s="189"/>
      <c r="GD64" s="189"/>
      <c r="GE64" s="189"/>
      <c r="GF64" s="189"/>
      <c r="GG64" s="189"/>
      <c r="GH64" s="189"/>
      <c r="GI64" s="189"/>
      <c r="GJ64" s="189"/>
      <c r="GK64" s="189"/>
      <c r="GL64" s="189"/>
      <c r="GM64" s="189"/>
      <c r="GN64" s="189"/>
      <c r="GO64" s="189"/>
      <c r="GP64" s="189"/>
      <c r="GQ64" s="189"/>
      <c r="GR64" s="189"/>
      <c r="GS64" s="189"/>
      <c r="GT64" s="189"/>
      <c r="GU64" s="189"/>
      <c r="GV64" s="189"/>
      <c r="GW64" s="189"/>
      <c r="GX64" s="189"/>
      <c r="GY64" s="189"/>
      <c r="GZ64" s="189"/>
      <c r="HA64" s="189"/>
      <c r="HB64" s="189"/>
      <c r="HC64" s="189"/>
      <c r="HD64" s="189"/>
      <c r="HE64" s="189"/>
      <c r="HF64" s="189"/>
      <c r="HG64" s="189"/>
      <c r="HH64" s="189"/>
      <c r="HI64" s="189"/>
      <c r="HJ64" s="189"/>
      <c r="HK64" s="189"/>
      <c r="HL64" s="189"/>
      <c r="HM64" s="189"/>
      <c r="HN64" s="189"/>
      <c r="HO64" s="189"/>
      <c r="HP64" s="189"/>
      <c r="HQ64" s="189"/>
      <c r="HR64" s="189"/>
      <c r="HS64" s="189"/>
      <c r="HT64" s="189"/>
      <c r="HU64" s="189"/>
      <c r="HV64" s="189"/>
      <c r="HW64" s="189"/>
      <c r="HX64" s="189"/>
      <c r="HY64" s="189"/>
      <c r="HZ64" s="189"/>
      <c r="IA64" s="189"/>
      <c r="IB64" s="189"/>
      <c r="IC64" s="189"/>
      <c r="ID64" s="189"/>
      <c r="IE64" s="189"/>
      <c r="IF64" s="189"/>
      <c r="IG64" s="189"/>
      <c r="IH64" s="189"/>
      <c r="II64" s="189"/>
      <c r="IJ64" s="189"/>
      <c r="IK64" s="189"/>
      <c r="IL64" s="189"/>
      <c r="IM64" s="189"/>
      <c r="IN64" s="189"/>
      <c r="IO64" s="189"/>
      <c r="IP64" s="189"/>
      <c r="IQ64" s="189"/>
      <c r="IR64" s="189"/>
      <c r="IS64" s="189"/>
      <c r="IT64" s="189"/>
      <c r="IU64" s="189"/>
      <c r="IV64" s="189"/>
      <c r="IW64" s="189"/>
      <c r="IX64" s="189"/>
      <c r="IY64" s="189"/>
      <c r="IZ64" s="189"/>
      <c r="JA64" s="189"/>
      <c r="JB64" s="189"/>
      <c r="JC64" s="189"/>
      <c r="JD64" s="189"/>
      <c r="JE64" s="189"/>
      <c r="JF64" s="189"/>
    </row>
    <row r="65" spans="1:266" s="198" customFormat="1" ht="179" customHeight="1" x14ac:dyDescent="0.35">
      <c r="A65" s="13"/>
      <c r="B65" s="10">
        <v>44</v>
      </c>
      <c r="C65" s="10" t="s">
        <v>98</v>
      </c>
      <c r="D65" s="10" t="s">
        <v>100</v>
      </c>
      <c r="E65" s="11" t="s">
        <v>238</v>
      </c>
      <c r="F65" s="10" t="s">
        <v>109</v>
      </c>
      <c r="G65" s="10" t="s">
        <v>114</v>
      </c>
      <c r="H65" s="8">
        <v>0.4</v>
      </c>
      <c r="I65" s="8">
        <v>0.6</v>
      </c>
      <c r="J65" s="23" t="str">
        <f t="shared" si="1"/>
        <v>Baja</v>
      </c>
      <c r="K65" s="24" t="str">
        <f t="shared" si="2"/>
        <v>Moderado</v>
      </c>
      <c r="L65" s="25" t="str">
        <f t="shared" si="3"/>
        <v>Moderado</v>
      </c>
      <c r="M65" s="11" t="s">
        <v>239</v>
      </c>
      <c r="N65" s="10" t="s">
        <v>46</v>
      </c>
      <c r="O65" s="10" t="s">
        <v>28</v>
      </c>
      <c r="P65" s="10" t="s">
        <v>36</v>
      </c>
      <c r="Q65" s="10" t="s">
        <v>37</v>
      </c>
      <c r="R65" s="10" t="s">
        <v>150</v>
      </c>
      <c r="S65" s="10" t="s">
        <v>42</v>
      </c>
      <c r="T65" s="10" t="s">
        <v>40</v>
      </c>
      <c r="U65" s="8">
        <f t="shared" si="0"/>
        <v>0.28000000000000003</v>
      </c>
      <c r="V65" s="9">
        <f t="shared" si="4"/>
        <v>0.6</v>
      </c>
      <c r="W65" s="9">
        <f t="shared" si="6"/>
        <v>0.28000000000000003</v>
      </c>
      <c r="X65" s="9">
        <f t="shared" si="7"/>
        <v>0.6</v>
      </c>
      <c r="Y65" s="23" t="str">
        <f t="shared" si="10"/>
        <v>Baja</v>
      </c>
      <c r="Z65" s="24" t="str">
        <f t="shared" si="8"/>
        <v>Moderado</v>
      </c>
      <c r="AA65" s="25" t="str">
        <f t="shared" si="5"/>
        <v>Moderado</v>
      </c>
      <c r="AB65" s="10" t="s">
        <v>258</v>
      </c>
      <c r="AC65" s="11" t="str">
        <f t="shared" si="17"/>
        <v>Reducir_mitigar_Transferir_Evitar</v>
      </c>
      <c r="AD65" s="14" t="s">
        <v>27</v>
      </c>
      <c r="AE65" s="10" t="str">
        <f t="shared" si="16"/>
        <v>Reducir_Mitigar</v>
      </c>
      <c r="AF65" s="209" t="s">
        <v>375</v>
      </c>
      <c r="AG65" s="14" t="s">
        <v>376</v>
      </c>
      <c r="AH65" s="210" t="s">
        <v>296</v>
      </c>
      <c r="AI65" s="210" t="s">
        <v>301</v>
      </c>
      <c r="AJ65" s="211"/>
      <c r="AK65" s="189"/>
      <c r="AL65" s="189"/>
      <c r="AM65" s="189"/>
      <c r="AN65" s="189"/>
      <c r="AO65" s="189"/>
      <c r="AP65" s="189"/>
      <c r="AQ65" s="189"/>
      <c r="AR65" s="189"/>
      <c r="AS65" s="189"/>
      <c r="AT65" s="189"/>
      <c r="AU65" s="189"/>
      <c r="AV65" s="189"/>
      <c r="AW65" s="189"/>
      <c r="AX65" s="189"/>
      <c r="AY65" s="189"/>
      <c r="AZ65" s="189"/>
      <c r="BA65" s="189"/>
      <c r="BB65" s="189"/>
      <c r="BC65" s="189"/>
      <c r="BD65" s="189"/>
      <c r="BE65" s="189"/>
      <c r="BF65" s="189"/>
      <c r="BG65" s="189"/>
      <c r="BH65" s="189"/>
      <c r="BI65" s="189"/>
      <c r="BJ65" s="189"/>
      <c r="BK65" s="189"/>
      <c r="BL65" s="189"/>
      <c r="BM65" s="189"/>
      <c r="BN65" s="189"/>
      <c r="BO65" s="189"/>
      <c r="BP65" s="189"/>
      <c r="BQ65" s="189"/>
      <c r="BR65" s="189"/>
      <c r="BS65" s="189"/>
      <c r="BT65" s="189"/>
      <c r="BU65" s="189"/>
      <c r="BV65" s="189"/>
      <c r="BW65" s="189"/>
      <c r="BX65" s="189"/>
      <c r="BY65" s="189"/>
      <c r="BZ65" s="189"/>
      <c r="CA65" s="189"/>
      <c r="CB65" s="189"/>
      <c r="CC65" s="189"/>
      <c r="CD65" s="189"/>
      <c r="CE65" s="189"/>
      <c r="CF65" s="189"/>
      <c r="CG65" s="189"/>
      <c r="CH65" s="189"/>
      <c r="CI65" s="189"/>
      <c r="CJ65" s="189"/>
      <c r="CK65" s="189"/>
      <c r="CL65" s="189"/>
      <c r="CM65" s="189"/>
      <c r="CN65" s="189"/>
      <c r="CO65" s="189"/>
      <c r="CP65" s="189"/>
      <c r="CQ65" s="189"/>
      <c r="CR65" s="189"/>
      <c r="CS65" s="189"/>
      <c r="CT65" s="189"/>
      <c r="CU65" s="189"/>
      <c r="CV65" s="189"/>
      <c r="CW65" s="189"/>
      <c r="CX65" s="189"/>
      <c r="CY65" s="189"/>
      <c r="CZ65" s="189"/>
      <c r="DA65" s="189"/>
      <c r="DB65" s="189"/>
      <c r="DC65" s="189"/>
      <c r="DD65" s="189"/>
      <c r="DE65" s="189"/>
      <c r="DF65" s="189"/>
      <c r="DG65" s="189"/>
      <c r="DH65" s="189"/>
      <c r="DI65" s="189"/>
      <c r="DJ65" s="189"/>
      <c r="DK65" s="189"/>
      <c r="DL65" s="189"/>
      <c r="DM65" s="189"/>
      <c r="DN65" s="189"/>
      <c r="DO65" s="189"/>
      <c r="DP65" s="189"/>
      <c r="DQ65" s="189"/>
      <c r="DR65" s="189"/>
      <c r="DS65" s="189"/>
      <c r="DT65" s="189"/>
      <c r="DU65" s="189"/>
      <c r="DV65" s="189"/>
      <c r="DW65" s="189"/>
      <c r="DX65" s="189"/>
      <c r="DY65" s="189"/>
      <c r="DZ65" s="189"/>
      <c r="EA65" s="189"/>
      <c r="EB65" s="189"/>
      <c r="EC65" s="189"/>
      <c r="ED65" s="189"/>
      <c r="EE65" s="189"/>
      <c r="EF65" s="189"/>
      <c r="EG65" s="189"/>
      <c r="EH65" s="189"/>
      <c r="EI65" s="189"/>
      <c r="EJ65" s="189"/>
      <c r="EK65" s="189"/>
      <c r="EL65" s="189"/>
      <c r="EM65" s="189"/>
      <c r="EN65" s="189"/>
      <c r="EO65" s="189"/>
      <c r="EP65" s="189"/>
      <c r="EQ65" s="189"/>
      <c r="ER65" s="189"/>
      <c r="ES65" s="189"/>
      <c r="ET65" s="189"/>
      <c r="EU65" s="189"/>
      <c r="EV65" s="189"/>
      <c r="EW65" s="189"/>
      <c r="EX65" s="189"/>
      <c r="EY65" s="189"/>
      <c r="EZ65" s="189"/>
      <c r="FA65" s="189"/>
      <c r="FB65" s="189"/>
      <c r="FC65" s="189"/>
      <c r="FD65" s="189"/>
      <c r="FE65" s="189"/>
      <c r="FF65" s="189"/>
      <c r="FG65" s="189"/>
      <c r="FH65" s="189"/>
      <c r="FI65" s="189"/>
      <c r="FJ65" s="189"/>
      <c r="FK65" s="189"/>
      <c r="FL65" s="189"/>
      <c r="FM65" s="189"/>
      <c r="FN65" s="189"/>
      <c r="FO65" s="189"/>
      <c r="FP65" s="189"/>
      <c r="FQ65" s="189"/>
      <c r="FR65" s="189"/>
      <c r="FS65" s="189"/>
      <c r="FT65" s="189"/>
      <c r="FU65" s="189"/>
      <c r="FV65" s="189"/>
      <c r="FW65" s="189"/>
      <c r="FX65" s="189"/>
      <c r="FY65" s="189"/>
      <c r="FZ65" s="189"/>
      <c r="GA65" s="189"/>
      <c r="GB65" s="189"/>
      <c r="GC65" s="189"/>
      <c r="GD65" s="189"/>
      <c r="GE65" s="189"/>
      <c r="GF65" s="189"/>
      <c r="GG65" s="189"/>
      <c r="GH65" s="189"/>
      <c r="GI65" s="189"/>
      <c r="GJ65" s="189"/>
      <c r="GK65" s="189"/>
      <c r="GL65" s="189"/>
      <c r="GM65" s="189"/>
      <c r="GN65" s="189"/>
      <c r="GO65" s="189"/>
      <c r="GP65" s="189"/>
      <c r="GQ65" s="189"/>
      <c r="GR65" s="189"/>
      <c r="GS65" s="189"/>
      <c r="GT65" s="189"/>
      <c r="GU65" s="189"/>
      <c r="GV65" s="189"/>
      <c r="GW65" s="189"/>
      <c r="GX65" s="189"/>
      <c r="GY65" s="189"/>
      <c r="GZ65" s="189"/>
      <c r="HA65" s="189"/>
      <c r="HB65" s="189"/>
      <c r="HC65" s="189"/>
      <c r="HD65" s="189"/>
      <c r="HE65" s="189"/>
      <c r="HF65" s="189"/>
      <c r="HG65" s="189"/>
      <c r="HH65" s="189"/>
      <c r="HI65" s="189"/>
      <c r="HJ65" s="189"/>
      <c r="HK65" s="189"/>
      <c r="HL65" s="189"/>
      <c r="HM65" s="189"/>
      <c r="HN65" s="189"/>
      <c r="HO65" s="189"/>
      <c r="HP65" s="189"/>
      <c r="HQ65" s="189"/>
      <c r="HR65" s="189"/>
      <c r="HS65" s="189"/>
      <c r="HT65" s="189"/>
      <c r="HU65" s="189"/>
      <c r="HV65" s="189"/>
      <c r="HW65" s="189"/>
      <c r="HX65" s="189"/>
      <c r="HY65" s="189"/>
      <c r="HZ65" s="189"/>
      <c r="IA65" s="189"/>
      <c r="IB65" s="189"/>
      <c r="IC65" s="189"/>
      <c r="ID65" s="189"/>
      <c r="IE65" s="189"/>
      <c r="IF65" s="189"/>
      <c r="IG65" s="189"/>
      <c r="IH65" s="189"/>
      <c r="II65" s="189"/>
      <c r="IJ65" s="189"/>
      <c r="IK65" s="189"/>
      <c r="IL65" s="189"/>
      <c r="IM65" s="189"/>
      <c r="IN65" s="189"/>
      <c r="IO65" s="189"/>
      <c r="IP65" s="189"/>
      <c r="IQ65" s="189"/>
      <c r="IR65" s="189"/>
      <c r="IS65" s="189"/>
      <c r="IT65" s="189"/>
      <c r="IU65" s="189"/>
      <c r="IV65" s="189"/>
      <c r="IW65" s="189"/>
      <c r="IX65" s="189"/>
      <c r="IY65" s="189"/>
      <c r="IZ65" s="189"/>
      <c r="JA65" s="189"/>
      <c r="JB65" s="189"/>
      <c r="JC65" s="189"/>
      <c r="JD65" s="189"/>
      <c r="JE65" s="189"/>
      <c r="JF65" s="189"/>
    </row>
    <row r="66" spans="1:266" s="198" customFormat="1" ht="141" customHeight="1" x14ac:dyDescent="0.35">
      <c r="A66" s="13"/>
      <c r="B66" s="10">
        <v>45</v>
      </c>
      <c r="C66" s="10" t="s">
        <v>101</v>
      </c>
      <c r="D66" s="10" t="s">
        <v>102</v>
      </c>
      <c r="E66" s="11" t="s">
        <v>240</v>
      </c>
      <c r="F66" s="10" t="s">
        <v>109</v>
      </c>
      <c r="G66" s="10" t="s">
        <v>114</v>
      </c>
      <c r="H66" s="8">
        <v>0.6</v>
      </c>
      <c r="I66" s="8">
        <v>0.8</v>
      </c>
      <c r="J66" s="23" t="str">
        <f t="shared" si="1"/>
        <v>Media</v>
      </c>
      <c r="K66" s="24" t="str">
        <f t="shared" si="2"/>
        <v>Mayor</v>
      </c>
      <c r="L66" s="25" t="str">
        <f t="shared" si="3"/>
        <v>Alto</v>
      </c>
      <c r="M66" s="11" t="s">
        <v>241</v>
      </c>
      <c r="N66" s="10" t="s">
        <v>35</v>
      </c>
      <c r="O66" s="10" t="s">
        <v>28</v>
      </c>
      <c r="P66" s="10" t="s">
        <v>36</v>
      </c>
      <c r="Q66" s="10" t="s">
        <v>37</v>
      </c>
      <c r="R66" s="10" t="s">
        <v>38</v>
      </c>
      <c r="S66" s="10" t="s">
        <v>42</v>
      </c>
      <c r="T66" s="10" t="s">
        <v>40</v>
      </c>
      <c r="U66" s="8">
        <f t="shared" si="0"/>
        <v>0.36</v>
      </c>
      <c r="V66" s="9">
        <f t="shared" si="4"/>
        <v>0.8</v>
      </c>
      <c r="W66" s="9">
        <f t="shared" si="6"/>
        <v>0.36</v>
      </c>
      <c r="X66" s="9">
        <f t="shared" si="7"/>
        <v>0.8</v>
      </c>
      <c r="Y66" s="23" t="str">
        <f t="shared" si="10"/>
        <v>Baja</v>
      </c>
      <c r="Z66" s="24" t="str">
        <f t="shared" si="8"/>
        <v>Mayor</v>
      </c>
      <c r="AA66" s="25" t="str">
        <f t="shared" si="5"/>
        <v>Alto</v>
      </c>
      <c r="AB66" s="10" t="s">
        <v>33</v>
      </c>
      <c r="AC66" s="11" t="str">
        <f>+IF(AA66="","",IF(OR(AA66="Extremo",AA66="Alto",AA66="Moderado"),"Reducir_mitigar_Transferir_Evitar",IF(AA66="Bajo","Aceptar")))</f>
        <v>Reducir_mitigar_Transferir_Evitar</v>
      </c>
      <c r="AD66" s="14" t="s">
        <v>34</v>
      </c>
      <c r="AE66" s="10" t="str">
        <f t="shared" si="16"/>
        <v>Evitar</v>
      </c>
      <c r="AF66" s="209" t="s">
        <v>377</v>
      </c>
      <c r="AG66" s="14" t="s">
        <v>378</v>
      </c>
      <c r="AH66" s="210" t="s">
        <v>296</v>
      </c>
      <c r="AI66" s="210" t="s">
        <v>301</v>
      </c>
      <c r="AJ66" s="211"/>
      <c r="AK66" s="189"/>
      <c r="AL66" s="189"/>
      <c r="AM66" s="189"/>
      <c r="AN66" s="189"/>
      <c r="AO66" s="189"/>
      <c r="AP66" s="189"/>
      <c r="AQ66" s="189"/>
      <c r="AR66" s="189"/>
      <c r="AS66" s="189"/>
      <c r="AT66" s="189"/>
      <c r="AU66" s="189"/>
      <c r="AV66" s="189"/>
      <c r="AW66" s="189"/>
      <c r="AX66" s="189"/>
      <c r="AY66" s="189"/>
      <c r="AZ66" s="189"/>
      <c r="BA66" s="189"/>
      <c r="BB66" s="189"/>
      <c r="BC66" s="189"/>
      <c r="BD66" s="189"/>
      <c r="BE66" s="189"/>
      <c r="BF66" s="189"/>
      <c r="BG66" s="189"/>
      <c r="BH66" s="189"/>
      <c r="BI66" s="189"/>
      <c r="BJ66" s="189"/>
      <c r="BK66" s="189"/>
      <c r="BL66" s="189"/>
      <c r="BM66" s="189"/>
      <c r="BN66" s="189"/>
      <c r="BO66" s="189"/>
      <c r="BP66" s="189"/>
      <c r="BQ66" s="189"/>
      <c r="BR66" s="189"/>
      <c r="BS66" s="189"/>
      <c r="BT66" s="189"/>
      <c r="BU66" s="189"/>
      <c r="BV66" s="189"/>
      <c r="BW66" s="189"/>
      <c r="BX66" s="189"/>
      <c r="BY66" s="189"/>
      <c r="BZ66" s="189"/>
      <c r="CA66" s="189"/>
      <c r="CB66" s="189"/>
      <c r="CC66" s="189"/>
      <c r="CD66" s="189"/>
      <c r="CE66" s="189"/>
      <c r="CF66" s="189"/>
      <c r="CG66" s="189"/>
      <c r="CH66" s="189"/>
      <c r="CI66" s="189"/>
      <c r="CJ66" s="189"/>
      <c r="CK66" s="189"/>
      <c r="CL66" s="189"/>
      <c r="CM66" s="189"/>
      <c r="CN66" s="189"/>
      <c r="CO66" s="189"/>
      <c r="CP66" s="189"/>
      <c r="CQ66" s="189"/>
      <c r="CR66" s="189"/>
      <c r="CS66" s="189"/>
      <c r="CT66" s="189"/>
      <c r="CU66" s="189"/>
      <c r="CV66" s="189"/>
      <c r="CW66" s="189"/>
      <c r="CX66" s="189"/>
      <c r="CY66" s="189"/>
      <c r="CZ66" s="189"/>
      <c r="DA66" s="189"/>
      <c r="DB66" s="189"/>
      <c r="DC66" s="189"/>
      <c r="DD66" s="189"/>
      <c r="DE66" s="189"/>
      <c r="DF66" s="189"/>
      <c r="DG66" s="189"/>
      <c r="DH66" s="189"/>
      <c r="DI66" s="189"/>
      <c r="DJ66" s="189"/>
      <c r="DK66" s="189"/>
      <c r="DL66" s="189"/>
      <c r="DM66" s="189"/>
      <c r="DN66" s="189"/>
      <c r="DO66" s="189"/>
      <c r="DP66" s="189"/>
      <c r="DQ66" s="189"/>
      <c r="DR66" s="189"/>
      <c r="DS66" s="189"/>
      <c r="DT66" s="189"/>
      <c r="DU66" s="189"/>
      <c r="DV66" s="189"/>
      <c r="DW66" s="189"/>
      <c r="DX66" s="189"/>
      <c r="DY66" s="189"/>
      <c r="DZ66" s="189"/>
      <c r="EA66" s="189"/>
      <c r="EB66" s="189"/>
      <c r="EC66" s="189"/>
      <c r="ED66" s="189"/>
      <c r="EE66" s="189"/>
      <c r="EF66" s="189"/>
      <c r="EG66" s="189"/>
      <c r="EH66" s="189"/>
      <c r="EI66" s="189"/>
      <c r="EJ66" s="189"/>
      <c r="EK66" s="189"/>
      <c r="EL66" s="189"/>
      <c r="EM66" s="189"/>
      <c r="EN66" s="189"/>
      <c r="EO66" s="189"/>
      <c r="EP66" s="189"/>
      <c r="EQ66" s="189"/>
      <c r="ER66" s="189"/>
      <c r="ES66" s="189"/>
      <c r="ET66" s="189"/>
      <c r="EU66" s="189"/>
      <c r="EV66" s="189"/>
      <c r="EW66" s="189"/>
      <c r="EX66" s="189"/>
      <c r="EY66" s="189"/>
      <c r="EZ66" s="189"/>
      <c r="FA66" s="189"/>
      <c r="FB66" s="189"/>
      <c r="FC66" s="189"/>
      <c r="FD66" s="189"/>
      <c r="FE66" s="189"/>
      <c r="FF66" s="189"/>
      <c r="FG66" s="189"/>
      <c r="FH66" s="189"/>
      <c r="FI66" s="189"/>
      <c r="FJ66" s="189"/>
      <c r="FK66" s="189"/>
      <c r="FL66" s="189"/>
      <c r="FM66" s="189"/>
      <c r="FN66" s="189"/>
      <c r="FO66" s="189"/>
      <c r="FP66" s="189"/>
      <c r="FQ66" s="189"/>
      <c r="FR66" s="189"/>
      <c r="FS66" s="189"/>
      <c r="FT66" s="189"/>
      <c r="FU66" s="189"/>
      <c r="FV66" s="189"/>
      <c r="FW66" s="189"/>
      <c r="FX66" s="189"/>
      <c r="FY66" s="189"/>
      <c r="FZ66" s="189"/>
      <c r="GA66" s="189"/>
      <c r="GB66" s="189"/>
      <c r="GC66" s="189"/>
      <c r="GD66" s="189"/>
      <c r="GE66" s="189"/>
      <c r="GF66" s="189"/>
      <c r="GG66" s="189"/>
      <c r="GH66" s="189"/>
      <c r="GI66" s="189"/>
      <c r="GJ66" s="189"/>
      <c r="GK66" s="189"/>
      <c r="GL66" s="189"/>
      <c r="GM66" s="189"/>
      <c r="GN66" s="189"/>
      <c r="GO66" s="189"/>
      <c r="GP66" s="189"/>
      <c r="GQ66" s="189"/>
      <c r="GR66" s="189"/>
      <c r="GS66" s="189"/>
      <c r="GT66" s="189"/>
      <c r="GU66" s="189"/>
      <c r="GV66" s="189"/>
      <c r="GW66" s="189"/>
      <c r="GX66" s="189"/>
      <c r="GY66" s="189"/>
      <c r="GZ66" s="189"/>
      <c r="HA66" s="189"/>
      <c r="HB66" s="189"/>
      <c r="HC66" s="189"/>
      <c r="HD66" s="189"/>
      <c r="HE66" s="189"/>
      <c r="HF66" s="189"/>
      <c r="HG66" s="189"/>
      <c r="HH66" s="189"/>
      <c r="HI66" s="189"/>
      <c r="HJ66" s="189"/>
      <c r="HK66" s="189"/>
      <c r="HL66" s="189"/>
      <c r="HM66" s="189"/>
      <c r="HN66" s="189"/>
      <c r="HO66" s="189"/>
      <c r="HP66" s="189"/>
      <c r="HQ66" s="189"/>
      <c r="HR66" s="189"/>
      <c r="HS66" s="189"/>
      <c r="HT66" s="189"/>
      <c r="HU66" s="189"/>
      <c r="HV66" s="189"/>
      <c r="HW66" s="189"/>
      <c r="HX66" s="189"/>
      <c r="HY66" s="189"/>
      <c r="HZ66" s="189"/>
      <c r="IA66" s="189"/>
      <c r="IB66" s="189"/>
      <c r="IC66" s="189"/>
      <c r="ID66" s="189"/>
      <c r="IE66" s="189"/>
      <c r="IF66" s="189"/>
      <c r="IG66" s="189"/>
      <c r="IH66" s="189"/>
      <c r="II66" s="189"/>
      <c r="IJ66" s="189"/>
      <c r="IK66" s="189"/>
      <c r="IL66" s="189"/>
      <c r="IM66" s="189"/>
      <c r="IN66" s="189"/>
      <c r="IO66" s="189"/>
      <c r="IP66" s="189"/>
      <c r="IQ66" s="189"/>
      <c r="IR66" s="189"/>
      <c r="IS66" s="189"/>
      <c r="IT66" s="189"/>
      <c r="IU66" s="189"/>
      <c r="IV66" s="189"/>
      <c r="IW66" s="189"/>
      <c r="IX66" s="189"/>
      <c r="IY66" s="189"/>
      <c r="IZ66" s="189"/>
      <c r="JA66" s="189"/>
      <c r="JB66" s="189"/>
      <c r="JC66" s="189"/>
      <c r="JD66" s="189"/>
      <c r="JE66" s="189"/>
      <c r="JF66" s="189"/>
    </row>
    <row r="67" spans="1:266" s="198" customFormat="1" ht="112.5" customHeight="1" x14ac:dyDescent="0.35">
      <c r="A67" s="13"/>
      <c r="B67" s="225">
        <v>46</v>
      </c>
      <c r="C67" s="225" t="s">
        <v>101</v>
      </c>
      <c r="D67" s="225" t="s">
        <v>103</v>
      </c>
      <c r="E67" s="227" t="s">
        <v>242</v>
      </c>
      <c r="F67" s="225" t="s">
        <v>109</v>
      </c>
      <c r="G67" s="225" t="s">
        <v>114</v>
      </c>
      <c r="H67" s="8">
        <v>0.6</v>
      </c>
      <c r="I67" s="8">
        <v>0.2</v>
      </c>
      <c r="J67" s="221" t="str">
        <f t="shared" si="1"/>
        <v>Media</v>
      </c>
      <c r="K67" s="222" t="str">
        <f t="shared" si="2"/>
        <v>Leve</v>
      </c>
      <c r="L67" s="223" t="str">
        <f t="shared" si="3"/>
        <v>Moderado</v>
      </c>
      <c r="M67" s="11" t="s">
        <v>243</v>
      </c>
      <c r="N67" s="10" t="s">
        <v>35</v>
      </c>
      <c r="O67" s="10" t="s">
        <v>28</v>
      </c>
      <c r="P67" s="10" t="s">
        <v>36</v>
      </c>
      <c r="Q67" s="10" t="s">
        <v>37</v>
      </c>
      <c r="R67" s="10" t="s">
        <v>38</v>
      </c>
      <c r="S67" s="10" t="s">
        <v>42</v>
      </c>
      <c r="T67" s="10" t="s">
        <v>40</v>
      </c>
      <c r="U67" s="8">
        <f t="shared" si="0"/>
        <v>0.36</v>
      </c>
      <c r="V67" s="9">
        <f t="shared" si="4"/>
        <v>0.2</v>
      </c>
      <c r="W67" s="224">
        <f>+AVERAGE(U67:U68)</f>
        <v>0.36</v>
      </c>
      <c r="X67" s="224">
        <f>+AVERAGE(V67:V68)</f>
        <v>0.2</v>
      </c>
      <c r="Y67" s="221" t="str">
        <f t="shared" si="10"/>
        <v>Baja</v>
      </c>
      <c r="Z67" s="222" t="str">
        <f t="shared" si="8"/>
        <v>Leve</v>
      </c>
      <c r="AA67" s="223" t="str">
        <f t="shared" si="5"/>
        <v>Bajo</v>
      </c>
      <c r="AB67" s="225" t="s">
        <v>33</v>
      </c>
      <c r="AC67" s="225" t="str">
        <f>+IF(AA67="","",IF(OR(AA67="Extremo",AA67="Alto",AA67="Moderado"),"Reducir_mitigar_Transferir_Evitar",IF(AA67="Bajo","Aceptar")))</f>
        <v>Aceptar</v>
      </c>
      <c r="AD67" s="226" t="s">
        <v>34</v>
      </c>
      <c r="AE67" s="225" t="str">
        <f t="shared" si="16"/>
        <v>Evitar</v>
      </c>
      <c r="AF67" s="209" t="s">
        <v>379</v>
      </c>
      <c r="AG67" s="14" t="s">
        <v>378</v>
      </c>
      <c r="AH67" s="210" t="s">
        <v>296</v>
      </c>
      <c r="AI67" s="210" t="s">
        <v>301</v>
      </c>
      <c r="AJ67" s="211"/>
      <c r="AK67" s="189"/>
      <c r="AL67" s="189"/>
      <c r="AM67" s="189"/>
      <c r="AN67" s="189"/>
      <c r="AO67" s="189"/>
      <c r="AP67" s="189"/>
      <c r="AQ67" s="189"/>
      <c r="AR67" s="189"/>
      <c r="AS67" s="189"/>
      <c r="AT67" s="189"/>
      <c r="AU67" s="189"/>
      <c r="AV67" s="189"/>
      <c r="AW67" s="189"/>
      <c r="AX67" s="189"/>
      <c r="AY67" s="189"/>
      <c r="AZ67" s="189"/>
      <c r="BA67" s="189"/>
      <c r="BB67" s="189"/>
      <c r="BC67" s="189"/>
      <c r="BD67" s="189"/>
      <c r="BE67" s="189"/>
      <c r="BF67" s="189"/>
      <c r="BG67" s="189"/>
      <c r="BH67" s="189"/>
      <c r="BI67" s="189"/>
      <c r="BJ67" s="189"/>
      <c r="BK67" s="189"/>
      <c r="BL67" s="189"/>
      <c r="BM67" s="189"/>
      <c r="BN67" s="189"/>
      <c r="BO67" s="189"/>
      <c r="BP67" s="189"/>
      <c r="BQ67" s="189"/>
      <c r="BR67" s="189"/>
      <c r="BS67" s="189"/>
      <c r="BT67" s="189"/>
      <c r="BU67" s="189"/>
      <c r="BV67" s="189"/>
      <c r="BW67" s="189"/>
      <c r="BX67" s="189"/>
      <c r="BY67" s="189"/>
      <c r="BZ67" s="189"/>
      <c r="CA67" s="189"/>
      <c r="CB67" s="189"/>
      <c r="CC67" s="189"/>
      <c r="CD67" s="189"/>
      <c r="CE67" s="189"/>
      <c r="CF67" s="189"/>
      <c r="CG67" s="189"/>
      <c r="CH67" s="189"/>
      <c r="CI67" s="189"/>
      <c r="CJ67" s="189"/>
      <c r="CK67" s="189"/>
      <c r="CL67" s="189"/>
      <c r="CM67" s="189"/>
      <c r="CN67" s="189"/>
      <c r="CO67" s="189"/>
      <c r="CP67" s="189"/>
      <c r="CQ67" s="189"/>
      <c r="CR67" s="189"/>
      <c r="CS67" s="189"/>
      <c r="CT67" s="189"/>
      <c r="CU67" s="189"/>
      <c r="CV67" s="189"/>
      <c r="CW67" s="189"/>
      <c r="CX67" s="189"/>
      <c r="CY67" s="189"/>
      <c r="CZ67" s="189"/>
      <c r="DA67" s="189"/>
      <c r="DB67" s="189"/>
      <c r="DC67" s="189"/>
      <c r="DD67" s="189"/>
      <c r="DE67" s="189"/>
      <c r="DF67" s="189"/>
      <c r="DG67" s="189"/>
      <c r="DH67" s="189"/>
      <c r="DI67" s="189"/>
      <c r="DJ67" s="189"/>
      <c r="DK67" s="189"/>
      <c r="DL67" s="189"/>
      <c r="DM67" s="189"/>
      <c r="DN67" s="189"/>
      <c r="DO67" s="189"/>
      <c r="DP67" s="189"/>
      <c r="DQ67" s="189"/>
      <c r="DR67" s="189"/>
      <c r="DS67" s="189"/>
      <c r="DT67" s="189"/>
      <c r="DU67" s="189"/>
      <c r="DV67" s="189"/>
      <c r="DW67" s="189"/>
      <c r="DX67" s="189"/>
      <c r="DY67" s="189"/>
      <c r="DZ67" s="189"/>
      <c r="EA67" s="189"/>
      <c r="EB67" s="189"/>
      <c r="EC67" s="189"/>
      <c r="ED67" s="189"/>
      <c r="EE67" s="189"/>
      <c r="EF67" s="189"/>
      <c r="EG67" s="189"/>
      <c r="EH67" s="189"/>
      <c r="EI67" s="189"/>
      <c r="EJ67" s="189"/>
      <c r="EK67" s="189"/>
      <c r="EL67" s="189"/>
      <c r="EM67" s="189"/>
      <c r="EN67" s="189"/>
      <c r="EO67" s="189"/>
      <c r="EP67" s="189"/>
      <c r="EQ67" s="189"/>
      <c r="ER67" s="189"/>
      <c r="ES67" s="189"/>
      <c r="ET67" s="189"/>
      <c r="EU67" s="189"/>
      <c r="EV67" s="189"/>
      <c r="EW67" s="189"/>
      <c r="EX67" s="189"/>
      <c r="EY67" s="189"/>
      <c r="EZ67" s="189"/>
      <c r="FA67" s="189"/>
      <c r="FB67" s="189"/>
      <c r="FC67" s="189"/>
      <c r="FD67" s="189"/>
      <c r="FE67" s="189"/>
      <c r="FF67" s="189"/>
      <c r="FG67" s="189"/>
      <c r="FH67" s="189"/>
      <c r="FI67" s="189"/>
      <c r="FJ67" s="189"/>
      <c r="FK67" s="189"/>
      <c r="FL67" s="189"/>
      <c r="FM67" s="189"/>
      <c r="FN67" s="189"/>
      <c r="FO67" s="189"/>
      <c r="FP67" s="189"/>
      <c r="FQ67" s="189"/>
      <c r="FR67" s="189"/>
      <c r="FS67" s="189"/>
      <c r="FT67" s="189"/>
      <c r="FU67" s="189"/>
      <c r="FV67" s="189"/>
      <c r="FW67" s="189"/>
      <c r="FX67" s="189"/>
      <c r="FY67" s="189"/>
      <c r="FZ67" s="189"/>
      <c r="GA67" s="189"/>
      <c r="GB67" s="189"/>
      <c r="GC67" s="189"/>
      <c r="GD67" s="189"/>
      <c r="GE67" s="189"/>
      <c r="GF67" s="189"/>
      <c r="GG67" s="189"/>
      <c r="GH67" s="189"/>
      <c r="GI67" s="189"/>
      <c r="GJ67" s="189"/>
      <c r="GK67" s="189"/>
      <c r="GL67" s="189"/>
      <c r="GM67" s="189"/>
      <c r="GN67" s="189"/>
      <c r="GO67" s="189"/>
      <c r="GP67" s="189"/>
      <c r="GQ67" s="189"/>
      <c r="GR67" s="189"/>
      <c r="GS67" s="189"/>
      <c r="GT67" s="189"/>
      <c r="GU67" s="189"/>
      <c r="GV67" s="189"/>
      <c r="GW67" s="189"/>
      <c r="GX67" s="189"/>
      <c r="GY67" s="189"/>
      <c r="GZ67" s="189"/>
      <c r="HA67" s="189"/>
      <c r="HB67" s="189"/>
      <c r="HC67" s="189"/>
      <c r="HD67" s="189"/>
      <c r="HE67" s="189"/>
      <c r="HF67" s="189"/>
      <c r="HG67" s="189"/>
      <c r="HH67" s="189"/>
      <c r="HI67" s="189"/>
      <c r="HJ67" s="189"/>
      <c r="HK67" s="189"/>
      <c r="HL67" s="189"/>
      <c r="HM67" s="189"/>
      <c r="HN67" s="189"/>
      <c r="HO67" s="189"/>
      <c r="HP67" s="189"/>
      <c r="HQ67" s="189"/>
      <c r="HR67" s="189"/>
      <c r="HS67" s="189"/>
      <c r="HT67" s="189"/>
      <c r="HU67" s="189"/>
      <c r="HV67" s="189"/>
      <c r="HW67" s="189"/>
      <c r="HX67" s="189"/>
      <c r="HY67" s="189"/>
      <c r="HZ67" s="189"/>
      <c r="IA67" s="189"/>
      <c r="IB67" s="189"/>
      <c r="IC67" s="189"/>
      <c r="ID67" s="189"/>
      <c r="IE67" s="189"/>
      <c r="IF67" s="189"/>
      <c r="IG67" s="189"/>
      <c r="IH67" s="189"/>
      <c r="II67" s="189"/>
      <c r="IJ67" s="189"/>
      <c r="IK67" s="189"/>
      <c r="IL67" s="189"/>
      <c r="IM67" s="189"/>
      <c r="IN67" s="189"/>
      <c r="IO67" s="189"/>
      <c r="IP67" s="189"/>
      <c r="IQ67" s="189"/>
      <c r="IR67" s="189"/>
      <c r="IS67" s="189"/>
      <c r="IT67" s="189"/>
      <c r="IU67" s="189"/>
      <c r="IV67" s="189"/>
      <c r="IW67" s="189"/>
      <c r="IX67" s="189"/>
      <c r="IY67" s="189"/>
      <c r="IZ67" s="189"/>
      <c r="JA67" s="189"/>
      <c r="JB67" s="189"/>
      <c r="JC67" s="189"/>
      <c r="JD67" s="189"/>
      <c r="JE67" s="189"/>
      <c r="JF67" s="189"/>
    </row>
    <row r="68" spans="1:266" s="198" customFormat="1" ht="102" customHeight="1" x14ac:dyDescent="0.35">
      <c r="A68" s="13"/>
      <c r="B68" s="225"/>
      <c r="C68" s="225"/>
      <c r="D68" s="225"/>
      <c r="E68" s="227"/>
      <c r="F68" s="225"/>
      <c r="G68" s="225"/>
      <c r="H68" s="8">
        <v>0.6</v>
      </c>
      <c r="I68" s="8">
        <v>0.2</v>
      </c>
      <c r="J68" s="221"/>
      <c r="K68" s="222"/>
      <c r="L68" s="223"/>
      <c r="M68" s="11" t="s">
        <v>277</v>
      </c>
      <c r="N68" s="10" t="s">
        <v>35</v>
      </c>
      <c r="O68" s="10" t="s">
        <v>28</v>
      </c>
      <c r="P68" s="10" t="s">
        <v>36</v>
      </c>
      <c r="Q68" s="10" t="s">
        <v>37</v>
      </c>
      <c r="R68" s="10" t="s">
        <v>41</v>
      </c>
      <c r="S68" s="10" t="s">
        <v>42</v>
      </c>
      <c r="T68" s="10" t="s">
        <v>40</v>
      </c>
      <c r="U68" s="8">
        <f t="shared" si="0"/>
        <v>0.36</v>
      </c>
      <c r="V68" s="9">
        <f t="shared" si="4"/>
        <v>0.2</v>
      </c>
      <c r="W68" s="224"/>
      <c r="X68" s="224"/>
      <c r="Y68" s="221"/>
      <c r="Z68" s="222"/>
      <c r="AA68" s="223"/>
      <c r="AB68" s="225"/>
      <c r="AC68" s="225"/>
      <c r="AD68" s="226"/>
      <c r="AE68" s="225"/>
      <c r="AF68" s="209" t="s">
        <v>380</v>
      </c>
      <c r="AG68" s="14" t="s">
        <v>378</v>
      </c>
      <c r="AH68" s="210" t="s">
        <v>296</v>
      </c>
      <c r="AI68" s="210" t="s">
        <v>301</v>
      </c>
      <c r="AJ68" s="211"/>
      <c r="AK68" s="189"/>
      <c r="AL68" s="189"/>
      <c r="AM68" s="189"/>
      <c r="AN68" s="189"/>
      <c r="AO68" s="189"/>
      <c r="AP68" s="189"/>
      <c r="AQ68" s="189"/>
      <c r="AR68" s="189"/>
      <c r="AS68" s="189"/>
      <c r="AT68" s="189"/>
      <c r="AU68" s="189"/>
      <c r="AV68" s="189"/>
      <c r="AW68" s="189"/>
      <c r="AX68" s="189"/>
      <c r="AY68" s="189"/>
      <c r="AZ68" s="189"/>
      <c r="BA68" s="189"/>
      <c r="BB68" s="189"/>
      <c r="BC68" s="189"/>
      <c r="BD68" s="189"/>
      <c r="BE68" s="189"/>
      <c r="BF68" s="189"/>
      <c r="BG68" s="189"/>
      <c r="BH68" s="189"/>
      <c r="BI68" s="189"/>
      <c r="BJ68" s="189"/>
      <c r="BK68" s="189"/>
      <c r="BL68" s="189"/>
      <c r="BM68" s="189"/>
      <c r="BN68" s="189"/>
      <c r="BO68" s="189"/>
      <c r="BP68" s="189"/>
      <c r="BQ68" s="189"/>
      <c r="BR68" s="189"/>
      <c r="BS68" s="189"/>
      <c r="BT68" s="189"/>
      <c r="BU68" s="189"/>
      <c r="BV68" s="189"/>
      <c r="BW68" s="189"/>
      <c r="BX68" s="189"/>
      <c r="BY68" s="189"/>
      <c r="BZ68" s="189"/>
      <c r="CA68" s="189"/>
      <c r="CB68" s="189"/>
      <c r="CC68" s="189"/>
      <c r="CD68" s="189"/>
      <c r="CE68" s="189"/>
      <c r="CF68" s="189"/>
      <c r="CG68" s="189"/>
      <c r="CH68" s="189"/>
      <c r="CI68" s="189"/>
      <c r="CJ68" s="189"/>
      <c r="CK68" s="189"/>
      <c r="CL68" s="189"/>
      <c r="CM68" s="189"/>
      <c r="CN68" s="189"/>
      <c r="CO68" s="189"/>
      <c r="CP68" s="189"/>
      <c r="CQ68" s="189"/>
      <c r="CR68" s="189"/>
      <c r="CS68" s="189"/>
      <c r="CT68" s="189"/>
      <c r="CU68" s="189"/>
      <c r="CV68" s="189"/>
      <c r="CW68" s="189"/>
      <c r="CX68" s="189"/>
      <c r="CY68" s="189"/>
      <c r="CZ68" s="189"/>
      <c r="DA68" s="189"/>
      <c r="DB68" s="189"/>
      <c r="DC68" s="189"/>
      <c r="DD68" s="189"/>
      <c r="DE68" s="189"/>
      <c r="DF68" s="189"/>
      <c r="DG68" s="189"/>
      <c r="DH68" s="189"/>
      <c r="DI68" s="189"/>
      <c r="DJ68" s="189"/>
      <c r="DK68" s="189"/>
      <c r="DL68" s="189"/>
      <c r="DM68" s="189"/>
      <c r="DN68" s="189"/>
      <c r="DO68" s="189"/>
      <c r="DP68" s="189"/>
      <c r="DQ68" s="189"/>
      <c r="DR68" s="189"/>
      <c r="DS68" s="189"/>
      <c r="DT68" s="189"/>
      <c r="DU68" s="189"/>
      <c r="DV68" s="189"/>
      <c r="DW68" s="189"/>
      <c r="DX68" s="189"/>
      <c r="DY68" s="189"/>
      <c r="DZ68" s="189"/>
      <c r="EA68" s="189"/>
      <c r="EB68" s="189"/>
      <c r="EC68" s="189"/>
      <c r="ED68" s="189"/>
      <c r="EE68" s="189"/>
      <c r="EF68" s="189"/>
      <c r="EG68" s="189"/>
      <c r="EH68" s="189"/>
      <c r="EI68" s="189"/>
      <c r="EJ68" s="189"/>
      <c r="EK68" s="189"/>
      <c r="EL68" s="189"/>
      <c r="EM68" s="189"/>
      <c r="EN68" s="189"/>
      <c r="EO68" s="189"/>
      <c r="EP68" s="189"/>
      <c r="EQ68" s="189"/>
      <c r="ER68" s="189"/>
      <c r="ES68" s="189"/>
      <c r="ET68" s="189"/>
      <c r="EU68" s="189"/>
      <c r="EV68" s="189"/>
      <c r="EW68" s="189"/>
      <c r="EX68" s="189"/>
      <c r="EY68" s="189"/>
      <c r="EZ68" s="189"/>
      <c r="FA68" s="189"/>
      <c r="FB68" s="189"/>
      <c r="FC68" s="189"/>
      <c r="FD68" s="189"/>
      <c r="FE68" s="189"/>
      <c r="FF68" s="189"/>
      <c r="FG68" s="189"/>
      <c r="FH68" s="189"/>
      <c r="FI68" s="189"/>
      <c r="FJ68" s="189"/>
      <c r="FK68" s="189"/>
      <c r="FL68" s="189"/>
      <c r="FM68" s="189"/>
      <c r="FN68" s="189"/>
      <c r="FO68" s="189"/>
      <c r="FP68" s="189"/>
      <c r="FQ68" s="189"/>
      <c r="FR68" s="189"/>
      <c r="FS68" s="189"/>
      <c r="FT68" s="189"/>
      <c r="FU68" s="189"/>
      <c r="FV68" s="189"/>
      <c r="FW68" s="189"/>
      <c r="FX68" s="189"/>
      <c r="FY68" s="189"/>
      <c r="FZ68" s="189"/>
      <c r="GA68" s="189"/>
      <c r="GB68" s="189"/>
      <c r="GC68" s="189"/>
      <c r="GD68" s="189"/>
      <c r="GE68" s="189"/>
      <c r="GF68" s="189"/>
      <c r="GG68" s="189"/>
      <c r="GH68" s="189"/>
      <c r="GI68" s="189"/>
      <c r="GJ68" s="189"/>
      <c r="GK68" s="189"/>
      <c r="GL68" s="189"/>
      <c r="GM68" s="189"/>
      <c r="GN68" s="189"/>
      <c r="GO68" s="189"/>
      <c r="GP68" s="189"/>
      <c r="GQ68" s="189"/>
      <c r="GR68" s="189"/>
      <c r="GS68" s="189"/>
      <c r="GT68" s="189"/>
      <c r="GU68" s="189"/>
      <c r="GV68" s="189"/>
      <c r="GW68" s="189"/>
      <c r="GX68" s="189"/>
      <c r="GY68" s="189"/>
      <c r="GZ68" s="189"/>
      <c r="HA68" s="189"/>
      <c r="HB68" s="189"/>
      <c r="HC68" s="189"/>
      <c r="HD68" s="189"/>
      <c r="HE68" s="189"/>
      <c r="HF68" s="189"/>
      <c r="HG68" s="189"/>
      <c r="HH68" s="189"/>
      <c r="HI68" s="189"/>
      <c r="HJ68" s="189"/>
      <c r="HK68" s="189"/>
      <c r="HL68" s="189"/>
      <c r="HM68" s="189"/>
      <c r="HN68" s="189"/>
      <c r="HO68" s="189"/>
      <c r="HP68" s="189"/>
      <c r="HQ68" s="189"/>
      <c r="HR68" s="189"/>
      <c r="HS68" s="189"/>
      <c r="HT68" s="189"/>
      <c r="HU68" s="189"/>
      <c r="HV68" s="189"/>
      <c r="HW68" s="189"/>
      <c r="HX68" s="189"/>
      <c r="HY68" s="189"/>
      <c r="HZ68" s="189"/>
      <c r="IA68" s="189"/>
      <c r="IB68" s="189"/>
      <c r="IC68" s="189"/>
      <c r="ID68" s="189"/>
      <c r="IE68" s="189"/>
      <c r="IF68" s="189"/>
      <c r="IG68" s="189"/>
      <c r="IH68" s="189"/>
      <c r="II68" s="189"/>
      <c r="IJ68" s="189"/>
      <c r="IK68" s="189"/>
      <c r="IL68" s="189"/>
      <c r="IM68" s="189"/>
      <c r="IN68" s="189"/>
      <c r="IO68" s="189"/>
      <c r="IP68" s="189"/>
      <c r="IQ68" s="189"/>
      <c r="IR68" s="189"/>
      <c r="IS68" s="189"/>
      <c r="IT68" s="189"/>
      <c r="IU68" s="189"/>
      <c r="IV68" s="189"/>
      <c r="IW68" s="189"/>
      <c r="IX68" s="189"/>
      <c r="IY68" s="189"/>
      <c r="IZ68" s="189"/>
      <c r="JA68" s="189"/>
      <c r="JB68" s="189"/>
      <c r="JC68" s="189"/>
      <c r="JD68" s="189"/>
      <c r="JE68" s="189"/>
      <c r="JF68" s="189"/>
    </row>
    <row r="69" spans="1:266" s="198" customFormat="1" ht="159" customHeight="1" x14ac:dyDescent="0.35">
      <c r="A69" s="13"/>
      <c r="B69" s="10">
        <v>47</v>
      </c>
      <c r="C69" s="10" t="s">
        <v>101</v>
      </c>
      <c r="D69" s="10" t="s">
        <v>104</v>
      </c>
      <c r="E69" s="11" t="s">
        <v>244</v>
      </c>
      <c r="F69" s="10" t="s">
        <v>141</v>
      </c>
      <c r="G69" s="10" t="s">
        <v>114</v>
      </c>
      <c r="H69" s="8">
        <v>0.6</v>
      </c>
      <c r="I69" s="8">
        <v>0.6</v>
      </c>
      <c r="J69" s="23" t="str">
        <f t="shared" si="1"/>
        <v>Media</v>
      </c>
      <c r="K69" s="24" t="str">
        <f t="shared" si="2"/>
        <v>Moderado</v>
      </c>
      <c r="L69" s="25" t="str">
        <f t="shared" si="3"/>
        <v>Moderado</v>
      </c>
      <c r="M69" s="11" t="s">
        <v>245</v>
      </c>
      <c r="N69" s="10" t="s">
        <v>35</v>
      </c>
      <c r="O69" s="10" t="s">
        <v>28</v>
      </c>
      <c r="P69" s="10" t="s">
        <v>36</v>
      </c>
      <c r="Q69" s="10" t="s">
        <v>37</v>
      </c>
      <c r="R69" s="10" t="s">
        <v>150</v>
      </c>
      <c r="S69" s="10" t="s">
        <v>42</v>
      </c>
      <c r="T69" s="10" t="s">
        <v>40</v>
      </c>
      <c r="U69" s="8">
        <f t="shared" si="0"/>
        <v>0.36</v>
      </c>
      <c r="V69" s="9">
        <f t="shared" si="4"/>
        <v>0.6</v>
      </c>
      <c r="W69" s="9">
        <f t="shared" si="6"/>
        <v>0.36</v>
      </c>
      <c r="X69" s="9">
        <f t="shared" si="7"/>
        <v>0.6</v>
      </c>
      <c r="Y69" s="23" t="str">
        <f t="shared" si="10"/>
        <v>Baja</v>
      </c>
      <c r="Z69" s="24" t="str">
        <f t="shared" si="8"/>
        <v>Moderado</v>
      </c>
      <c r="AA69" s="25" t="str">
        <f t="shared" si="5"/>
        <v>Moderado</v>
      </c>
      <c r="AB69" s="10" t="s">
        <v>33</v>
      </c>
      <c r="AC69" s="11" t="str">
        <f>+IF(AA69="","",IF(OR(AA69="Extremo",AA69="Alto",AA69="Moderado"),"Reducir_mitigar_Transferir_Evitar",IF(AA69="Bajo","Aceptar")))</f>
        <v>Reducir_mitigar_Transferir_Evitar</v>
      </c>
      <c r="AD69" s="14" t="s">
        <v>34</v>
      </c>
      <c r="AE69" s="10" t="str">
        <f t="shared" si="16"/>
        <v>Evitar</v>
      </c>
      <c r="AF69" s="209" t="s">
        <v>381</v>
      </c>
      <c r="AG69" s="14" t="s">
        <v>378</v>
      </c>
      <c r="AH69" s="210" t="s">
        <v>296</v>
      </c>
      <c r="AI69" s="210" t="s">
        <v>301</v>
      </c>
      <c r="AJ69" s="211"/>
      <c r="AK69" s="189"/>
      <c r="AL69" s="189"/>
      <c r="AM69" s="189"/>
      <c r="AN69" s="189"/>
      <c r="AO69" s="189"/>
      <c r="AP69" s="189"/>
      <c r="AQ69" s="189"/>
      <c r="AR69" s="189"/>
      <c r="AS69" s="189"/>
      <c r="AT69" s="189"/>
      <c r="AU69" s="189"/>
      <c r="AV69" s="189"/>
      <c r="AW69" s="189"/>
      <c r="AX69" s="189"/>
      <c r="AY69" s="189"/>
      <c r="AZ69" s="189"/>
      <c r="BA69" s="189"/>
      <c r="BB69" s="189"/>
      <c r="BC69" s="189"/>
      <c r="BD69" s="189"/>
      <c r="BE69" s="189"/>
      <c r="BF69" s="189"/>
      <c r="BG69" s="189"/>
      <c r="BH69" s="189"/>
      <c r="BI69" s="189"/>
      <c r="BJ69" s="189"/>
      <c r="BK69" s="189"/>
      <c r="BL69" s="189"/>
      <c r="BM69" s="189"/>
      <c r="BN69" s="189"/>
      <c r="BO69" s="189"/>
      <c r="BP69" s="189"/>
      <c r="BQ69" s="189"/>
      <c r="BR69" s="189"/>
      <c r="BS69" s="189"/>
      <c r="BT69" s="189"/>
      <c r="BU69" s="189"/>
      <c r="BV69" s="189"/>
      <c r="BW69" s="189"/>
      <c r="BX69" s="189"/>
      <c r="BY69" s="189"/>
      <c r="BZ69" s="189"/>
      <c r="CA69" s="189"/>
      <c r="CB69" s="189"/>
      <c r="CC69" s="189"/>
      <c r="CD69" s="189"/>
      <c r="CE69" s="189"/>
      <c r="CF69" s="189"/>
      <c r="CG69" s="189"/>
      <c r="CH69" s="189"/>
      <c r="CI69" s="189"/>
      <c r="CJ69" s="189"/>
      <c r="CK69" s="189"/>
      <c r="CL69" s="189"/>
      <c r="CM69" s="189"/>
      <c r="CN69" s="189"/>
      <c r="CO69" s="189"/>
      <c r="CP69" s="189"/>
      <c r="CQ69" s="189"/>
      <c r="CR69" s="189"/>
      <c r="CS69" s="189"/>
      <c r="CT69" s="189"/>
      <c r="CU69" s="189"/>
      <c r="CV69" s="189"/>
      <c r="CW69" s="189"/>
      <c r="CX69" s="189"/>
      <c r="CY69" s="189"/>
      <c r="CZ69" s="189"/>
      <c r="DA69" s="189"/>
      <c r="DB69" s="189"/>
      <c r="DC69" s="189"/>
      <c r="DD69" s="189"/>
      <c r="DE69" s="189"/>
      <c r="DF69" s="189"/>
      <c r="DG69" s="189"/>
      <c r="DH69" s="189"/>
      <c r="DI69" s="189"/>
      <c r="DJ69" s="189"/>
      <c r="DK69" s="189"/>
      <c r="DL69" s="189"/>
      <c r="DM69" s="189"/>
      <c r="DN69" s="189"/>
      <c r="DO69" s="189"/>
      <c r="DP69" s="189"/>
      <c r="DQ69" s="189"/>
      <c r="DR69" s="189"/>
      <c r="DS69" s="189"/>
      <c r="DT69" s="189"/>
      <c r="DU69" s="189"/>
      <c r="DV69" s="189"/>
      <c r="DW69" s="189"/>
      <c r="DX69" s="189"/>
      <c r="DY69" s="189"/>
      <c r="DZ69" s="189"/>
      <c r="EA69" s="189"/>
      <c r="EB69" s="189"/>
      <c r="EC69" s="189"/>
      <c r="ED69" s="189"/>
      <c r="EE69" s="189"/>
      <c r="EF69" s="189"/>
      <c r="EG69" s="189"/>
      <c r="EH69" s="189"/>
      <c r="EI69" s="189"/>
      <c r="EJ69" s="189"/>
      <c r="EK69" s="189"/>
      <c r="EL69" s="189"/>
      <c r="EM69" s="189"/>
      <c r="EN69" s="189"/>
      <c r="EO69" s="189"/>
      <c r="EP69" s="189"/>
      <c r="EQ69" s="189"/>
      <c r="ER69" s="189"/>
      <c r="ES69" s="189"/>
      <c r="ET69" s="189"/>
      <c r="EU69" s="189"/>
      <c r="EV69" s="189"/>
      <c r="EW69" s="189"/>
      <c r="EX69" s="189"/>
      <c r="EY69" s="189"/>
      <c r="EZ69" s="189"/>
      <c r="FA69" s="189"/>
      <c r="FB69" s="189"/>
      <c r="FC69" s="189"/>
      <c r="FD69" s="189"/>
      <c r="FE69" s="189"/>
      <c r="FF69" s="189"/>
      <c r="FG69" s="189"/>
      <c r="FH69" s="189"/>
      <c r="FI69" s="189"/>
      <c r="FJ69" s="189"/>
      <c r="FK69" s="189"/>
      <c r="FL69" s="189"/>
      <c r="FM69" s="189"/>
      <c r="FN69" s="189"/>
      <c r="FO69" s="189"/>
      <c r="FP69" s="189"/>
      <c r="FQ69" s="189"/>
      <c r="FR69" s="189"/>
      <c r="FS69" s="189"/>
      <c r="FT69" s="189"/>
      <c r="FU69" s="189"/>
      <c r="FV69" s="189"/>
      <c r="FW69" s="189"/>
      <c r="FX69" s="189"/>
      <c r="FY69" s="189"/>
      <c r="FZ69" s="189"/>
      <c r="GA69" s="189"/>
      <c r="GB69" s="189"/>
      <c r="GC69" s="189"/>
      <c r="GD69" s="189"/>
      <c r="GE69" s="189"/>
      <c r="GF69" s="189"/>
      <c r="GG69" s="189"/>
      <c r="GH69" s="189"/>
      <c r="GI69" s="189"/>
      <c r="GJ69" s="189"/>
      <c r="GK69" s="189"/>
      <c r="GL69" s="189"/>
      <c r="GM69" s="189"/>
      <c r="GN69" s="189"/>
      <c r="GO69" s="189"/>
      <c r="GP69" s="189"/>
      <c r="GQ69" s="189"/>
      <c r="GR69" s="189"/>
      <c r="GS69" s="189"/>
      <c r="GT69" s="189"/>
      <c r="GU69" s="189"/>
      <c r="GV69" s="189"/>
      <c r="GW69" s="189"/>
      <c r="GX69" s="189"/>
      <c r="GY69" s="189"/>
      <c r="GZ69" s="189"/>
      <c r="HA69" s="189"/>
      <c r="HB69" s="189"/>
      <c r="HC69" s="189"/>
      <c r="HD69" s="189"/>
      <c r="HE69" s="189"/>
      <c r="HF69" s="189"/>
      <c r="HG69" s="189"/>
      <c r="HH69" s="189"/>
      <c r="HI69" s="189"/>
      <c r="HJ69" s="189"/>
      <c r="HK69" s="189"/>
      <c r="HL69" s="189"/>
      <c r="HM69" s="189"/>
      <c r="HN69" s="189"/>
      <c r="HO69" s="189"/>
      <c r="HP69" s="189"/>
      <c r="HQ69" s="189"/>
      <c r="HR69" s="189"/>
      <c r="HS69" s="189"/>
      <c r="HT69" s="189"/>
      <c r="HU69" s="189"/>
      <c r="HV69" s="189"/>
      <c r="HW69" s="189"/>
      <c r="HX69" s="189"/>
      <c r="HY69" s="189"/>
      <c r="HZ69" s="189"/>
      <c r="IA69" s="189"/>
      <c r="IB69" s="189"/>
      <c r="IC69" s="189"/>
      <c r="ID69" s="189"/>
      <c r="IE69" s="189"/>
      <c r="IF69" s="189"/>
      <c r="IG69" s="189"/>
      <c r="IH69" s="189"/>
      <c r="II69" s="189"/>
      <c r="IJ69" s="189"/>
      <c r="IK69" s="189"/>
      <c r="IL69" s="189"/>
      <c r="IM69" s="189"/>
      <c r="IN69" s="189"/>
      <c r="IO69" s="189"/>
      <c r="IP69" s="189"/>
      <c r="IQ69" s="189"/>
      <c r="IR69" s="189"/>
      <c r="IS69" s="189"/>
      <c r="IT69" s="189"/>
      <c r="IU69" s="189"/>
      <c r="IV69" s="189"/>
      <c r="IW69" s="189"/>
      <c r="IX69" s="189"/>
      <c r="IY69" s="189"/>
      <c r="IZ69" s="189"/>
      <c r="JA69" s="189"/>
      <c r="JB69" s="189"/>
      <c r="JC69" s="189"/>
      <c r="JD69" s="189"/>
      <c r="JE69" s="189"/>
      <c r="JF69" s="189"/>
    </row>
    <row r="70" spans="1:266" hidden="1" x14ac:dyDescent="0.35">
      <c r="B70" s="189"/>
      <c r="C70" s="189"/>
      <c r="D70" s="189"/>
      <c r="E70" s="189"/>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89"/>
      <c r="AG70" s="189"/>
      <c r="AH70" s="189"/>
      <c r="AI70" s="189"/>
    </row>
    <row r="71" spans="1:266" x14ac:dyDescent="0.35">
      <c r="B71" s="189"/>
      <c r="C71" s="189"/>
      <c r="D71" s="189"/>
      <c r="E71" s="189"/>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89"/>
      <c r="AG71" s="189"/>
      <c r="AH71" s="189"/>
      <c r="AI71" s="189"/>
    </row>
    <row r="72" spans="1:266" s="203" customFormat="1" ht="23.5" customHeight="1" x14ac:dyDescent="0.35">
      <c r="A72" s="200"/>
      <c r="B72" s="201" t="s">
        <v>282</v>
      </c>
      <c r="C72" s="201"/>
      <c r="D72" s="201"/>
      <c r="E72" s="230" t="s">
        <v>283</v>
      </c>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2"/>
    </row>
    <row r="73" spans="1:266" s="203" customFormat="1" ht="23.5" customHeight="1" x14ac:dyDescent="0.35">
      <c r="A73" s="200"/>
      <c r="B73" s="201"/>
      <c r="C73" s="201"/>
      <c r="D73" s="201"/>
      <c r="E73" s="230" t="s">
        <v>284</v>
      </c>
      <c r="F73" s="231"/>
      <c r="G73" s="231"/>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2"/>
    </row>
    <row r="74" spans="1:266" s="203" customFormat="1" ht="23.5" customHeight="1" x14ac:dyDescent="0.35">
      <c r="A74" s="200"/>
      <c r="B74" s="201"/>
      <c r="C74" s="201"/>
      <c r="D74" s="201"/>
      <c r="E74" s="230" t="s">
        <v>285</v>
      </c>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2"/>
    </row>
    <row r="75" spans="1:266" s="203" customFormat="1" ht="23.5" customHeight="1" x14ac:dyDescent="0.35">
      <c r="A75" s="200"/>
      <c r="G75" s="214"/>
    </row>
    <row r="76" spans="1:266" hidden="1" x14ac:dyDescent="0.35">
      <c r="B76" s="189"/>
      <c r="C76" s="189"/>
      <c r="D76" s="189"/>
      <c r="E76" s="189"/>
      <c r="F76" s="198"/>
      <c r="G76" s="198"/>
      <c r="H76" s="198"/>
      <c r="I76" s="198"/>
      <c r="J76" s="199" t="s">
        <v>250</v>
      </c>
      <c r="K76" s="199" t="s">
        <v>252</v>
      </c>
      <c r="L76" s="199" t="s">
        <v>30</v>
      </c>
      <c r="M76" s="199"/>
      <c r="N76" s="198"/>
      <c r="O76" s="198"/>
      <c r="P76" s="198"/>
      <c r="Q76" s="198"/>
      <c r="R76" s="198"/>
      <c r="S76" s="198"/>
      <c r="T76" s="198"/>
      <c r="U76" s="198"/>
      <c r="V76" s="198"/>
      <c r="W76" s="198"/>
      <c r="X76" s="198"/>
      <c r="Y76" s="198"/>
      <c r="Z76" s="198"/>
      <c r="AA76" s="198"/>
      <c r="AB76" s="198"/>
      <c r="AC76" s="198"/>
      <c r="AD76" s="198"/>
      <c r="AE76" s="198"/>
      <c r="AF76" s="189"/>
      <c r="AG76" s="189"/>
      <c r="AH76" s="189"/>
      <c r="AI76" s="189"/>
    </row>
    <row r="77" spans="1:266" hidden="1" x14ac:dyDescent="0.35">
      <c r="J77" s="26" t="s">
        <v>253</v>
      </c>
      <c r="K77" s="26" t="s">
        <v>249</v>
      </c>
      <c r="L77" s="26"/>
      <c r="M77" s="26"/>
    </row>
  </sheetData>
  <sheetProtection algorithmName="SHA-512" hashValue="fbyYtyVoo0+UoMfZ7P85uT1a5+bi7i4Z2a34n2EW/KMwB1UUcdwp89CCjph35LgPJedM1xH4aW/SGyoJCqdMhQ==" saltValue="lqBqiBsBz6Wn0Vw+HnOikw==" spinCount="100000" sheet="1" formatCells="0" formatColumns="0" formatRows="0" insertColumns="0" insertRows="0" insertHyperlinks="0" deleteColumns="0" deleteRows="0" sort="0" autoFilter="0" pivotTables="0"/>
  <dataConsolidate/>
  <mergeCells count="153">
    <mergeCell ref="F5:AI5"/>
    <mergeCell ref="AF11:AI11"/>
    <mergeCell ref="AJ11:AJ12"/>
    <mergeCell ref="B72:D74"/>
    <mergeCell ref="B6:AI6"/>
    <mergeCell ref="E72:AJ72"/>
    <mergeCell ref="E73:AJ73"/>
    <mergeCell ref="E74:AJ74"/>
    <mergeCell ref="F3:AI3"/>
    <mergeCell ref="F4:AI4"/>
    <mergeCell ref="B3:E5"/>
    <mergeCell ref="X18:X19"/>
    <mergeCell ref="Z18:Z19"/>
    <mergeCell ref="AA18:AA19"/>
    <mergeCell ref="W23:W25"/>
    <mergeCell ref="X23:X25"/>
    <mergeCell ref="Y23:Y25"/>
    <mergeCell ref="Z23:Z25"/>
    <mergeCell ref="AA23:AA25"/>
    <mergeCell ref="Z28:Z31"/>
    <mergeCell ref="AA28:AA31"/>
    <mergeCell ref="W20:W21"/>
    <mergeCell ref="X20:X21"/>
    <mergeCell ref="Y20:Y21"/>
    <mergeCell ref="Z20:Z21"/>
    <mergeCell ref="AA20:AA21"/>
    <mergeCell ref="W18:W19"/>
    <mergeCell ref="E20:E21"/>
    <mergeCell ref="Z36:Z37"/>
    <mergeCell ref="AA36:AA37"/>
    <mergeCell ref="AB36:AB37"/>
    <mergeCell ref="W67:W68"/>
    <mergeCell ref="X67:X68"/>
    <mergeCell ref="Y67:Y68"/>
    <mergeCell ref="Z67:Z68"/>
    <mergeCell ref="AA67:AA68"/>
    <mergeCell ref="W28:W31"/>
    <mergeCell ref="X28:X31"/>
    <mergeCell ref="W36:W37"/>
    <mergeCell ref="X36:X37"/>
    <mergeCell ref="Y36:Y37"/>
    <mergeCell ref="F36:F37"/>
    <mergeCell ref="G36:G37"/>
    <mergeCell ref="AC36:AC37"/>
    <mergeCell ref="AD36:AD37"/>
    <mergeCell ref="AE36:AE37"/>
    <mergeCell ref="B36:B37"/>
    <mergeCell ref="AB11:AE11"/>
    <mergeCell ref="C28:C31"/>
    <mergeCell ref="D28:D31"/>
    <mergeCell ref="E28:E31"/>
    <mergeCell ref="C23:C25"/>
    <mergeCell ref="D23:D25"/>
    <mergeCell ref="E23:E25"/>
    <mergeCell ref="Y18:Y19"/>
    <mergeCell ref="C20:C21"/>
    <mergeCell ref="D20:D21"/>
    <mergeCell ref="D36:D37"/>
    <mergeCell ref="E36:E37"/>
    <mergeCell ref="F67:F68"/>
    <mergeCell ref="G67:G68"/>
    <mergeCell ref="AC67:AC68"/>
    <mergeCell ref="AD67:AD68"/>
    <mergeCell ref="AE67:AE68"/>
    <mergeCell ref="AE23:AE25"/>
    <mergeCell ref="F28:F31"/>
    <mergeCell ref="G28:G31"/>
    <mergeCell ref="AC28:AC31"/>
    <mergeCell ref="AD28:AD31"/>
    <mergeCell ref="AE28:AE31"/>
    <mergeCell ref="F23:F25"/>
    <mergeCell ref="G23:G25"/>
    <mergeCell ref="AC23:AC25"/>
    <mergeCell ref="AD23:AD25"/>
    <mergeCell ref="AB67:AB68"/>
    <mergeCell ref="AB23:AB25"/>
    <mergeCell ref="AB28:AB31"/>
    <mergeCell ref="Y28:Y31"/>
    <mergeCell ref="J36:J37"/>
    <mergeCell ref="K36:K37"/>
    <mergeCell ref="L36:L37"/>
    <mergeCell ref="AC14:AC15"/>
    <mergeCell ref="AE14:AE15"/>
    <mergeCell ref="B67:B68"/>
    <mergeCell ref="F11:F12"/>
    <mergeCell ref="G11:G12"/>
    <mergeCell ref="F14:F15"/>
    <mergeCell ref="G14:G15"/>
    <mergeCell ref="F18:F19"/>
    <mergeCell ref="G18:G19"/>
    <mergeCell ref="F20:F21"/>
    <mergeCell ref="G20:G21"/>
    <mergeCell ref="B11:B12"/>
    <mergeCell ref="B14:B15"/>
    <mergeCell ref="B18:B19"/>
    <mergeCell ref="B20:B21"/>
    <mergeCell ref="B23:B25"/>
    <mergeCell ref="B28:B31"/>
    <mergeCell ref="C67:C68"/>
    <mergeCell ref="D67:D68"/>
    <mergeCell ref="E67:E68"/>
    <mergeCell ref="C18:C19"/>
    <mergeCell ref="D18:D19"/>
    <mergeCell ref="E18:E19"/>
    <mergeCell ref="C36:C37"/>
    <mergeCell ref="AB14:AB15"/>
    <mergeCell ref="C14:C15"/>
    <mergeCell ref="D14:D15"/>
    <mergeCell ref="E14:E15"/>
    <mergeCell ref="C11:C12"/>
    <mergeCell ref="D11:D12"/>
    <mergeCell ref="E11:E12"/>
    <mergeCell ref="H11:L11"/>
    <mergeCell ref="U11:AA11"/>
    <mergeCell ref="M11:M12"/>
    <mergeCell ref="N11:P11"/>
    <mergeCell ref="Q11:T11"/>
    <mergeCell ref="Z14:Z15"/>
    <mergeCell ref="AA14:AA15"/>
    <mergeCell ref="J23:J25"/>
    <mergeCell ref="K23:K25"/>
    <mergeCell ref="L23:L25"/>
    <mergeCell ref="AE18:AE19"/>
    <mergeCell ref="Y14:Y15"/>
    <mergeCell ref="AB18:AB19"/>
    <mergeCell ref="AD18:AD19"/>
    <mergeCell ref="J20:J21"/>
    <mergeCell ref="K20:K21"/>
    <mergeCell ref="L20:L21"/>
    <mergeCell ref="W14:W15"/>
    <mergeCell ref="X14:X15"/>
    <mergeCell ref="AE20:AE21"/>
    <mergeCell ref="AD20:AD21"/>
    <mergeCell ref="AC20:AC21"/>
    <mergeCell ref="AB20:AB21"/>
    <mergeCell ref="J14:J15"/>
    <mergeCell ref="K14:K15"/>
    <mergeCell ref="L14:L15"/>
    <mergeCell ref="J18:J19"/>
    <mergeCell ref="K18:K19"/>
    <mergeCell ref="L18:L19"/>
    <mergeCell ref="AC18:AC19"/>
    <mergeCell ref="AD14:AD15"/>
    <mergeCell ref="H36:H37"/>
    <mergeCell ref="I36:I37"/>
    <mergeCell ref="U36:U37"/>
    <mergeCell ref="V36:V37"/>
    <mergeCell ref="J28:J31"/>
    <mergeCell ref="K28:K31"/>
    <mergeCell ref="L28:L31"/>
    <mergeCell ref="J67:J68"/>
    <mergeCell ref="K67:K68"/>
    <mergeCell ref="L67:L68"/>
  </mergeCells>
  <conditionalFormatting sqref="L13:L14 L16:L18 L20 L22:L23 L26:L28 L32:L36 L38:L67 L69 AA16:AA18 AA20 AA22:AA23 AA26:AA28 AA32:AA36 AA38:AA67 AA69">
    <cfRule type="cellIs" dxfId="47" priority="16" operator="equal">
      <formula>$L$76</formula>
    </cfRule>
  </conditionalFormatting>
  <conditionalFormatting sqref="M13:T69">
    <cfRule type="cellIs" dxfId="46" priority="225" operator="equal">
      <formula>#REF!</formula>
    </cfRule>
  </conditionalFormatting>
  <conditionalFormatting sqref="AA13:AA14">
    <cfRule type="cellIs" dxfId="45" priority="15" operator="equal">
      <formula>$L$76</formula>
    </cfRule>
  </conditionalFormatting>
  <conditionalFormatting sqref="E72:E74">
    <cfRule type="cellIs" dxfId="44" priority="1" operator="equal">
      <formula>#REF!</formula>
    </cfRule>
    <cfRule type="cellIs" dxfId="43" priority="2" operator="equal">
      <formula>#REF!</formula>
    </cfRule>
    <cfRule type="cellIs" dxfId="42" priority="3" operator="equal">
      <formula>#REF!</formula>
    </cfRule>
    <cfRule type="cellIs" dxfId="41" priority="4" operator="equal">
      <formula>#REF!</formula>
    </cfRule>
  </conditionalFormatting>
  <conditionalFormatting sqref="L13:T14 M15:T15 L16:T18 M19:T19 L20:T20 M21:T21 L22:T23 M24:T25 L26:T28 M29:T31 L32:T36 M37:T37 L38:T67 M68:T68 L69:T69 AA13:AA14 AA16:AA18 AA20 AA22:AA23 AA26:AA28 AA32:AA36 AA38:AA67 AA69">
    <cfRule type="cellIs" dxfId="40" priority="394" operator="equal">
      <formula>#REF!</formula>
    </cfRule>
  </conditionalFormatting>
  <conditionalFormatting sqref="J13:J14 J16:J18 J20 J22:J23 J26:J28 J32:J36 J38:J67 J69 Y16:Y18 Y20 Y22:Y23 Y26:Y28 Y32:Y36 Y38:Y67 Y69 Y13:Y14">
    <cfRule type="cellIs" dxfId="39" priority="427" operator="equal">
      <formula>$J$77</formula>
    </cfRule>
    <cfRule type="cellIs" dxfId="38" priority="428" operator="equal">
      <formula>$J$76</formula>
    </cfRule>
    <cfRule type="cellIs" dxfId="37" priority="429" operator="equal">
      <formula>#REF!</formula>
    </cfRule>
    <cfRule type="cellIs" dxfId="36" priority="430" operator="equal">
      <formula>#REF!</formula>
    </cfRule>
    <cfRule type="cellIs" dxfId="35" priority="431" operator="equal">
      <formula>$J$74</formula>
    </cfRule>
  </conditionalFormatting>
  <conditionalFormatting sqref="K13:K14 K16:K18 K20 K22:K23 K26:K28 K32:K36 K38:K67 K69 Z16:Z18 Z20 Z22:Z23 Z26:Z28 Z32:Z36 Z38:Z67 Z69 Z13:Z14">
    <cfRule type="cellIs" dxfId="34" priority="507" operator="equal">
      <formula>$K$77</formula>
    </cfRule>
    <cfRule type="cellIs" dxfId="33" priority="508" operator="equal">
      <formula>$K$76</formula>
    </cfRule>
    <cfRule type="cellIs" dxfId="32" priority="509" operator="equal">
      <formula>#REF!</formula>
    </cfRule>
    <cfRule type="cellIs" dxfId="31" priority="510" operator="equal">
      <formula>#REF!</formula>
    </cfRule>
    <cfRule type="cellIs" dxfId="30" priority="511" operator="equal">
      <formula>$K$74</formula>
    </cfRule>
  </conditionalFormatting>
  <conditionalFormatting sqref="L13:T14 AA13:AA14 M15:T15 L16:T18 AA16:AA18 M19:T19 L20:T20 AA20 M21:T21 L22:T23 AA22:AA23 M24:T25 L26:T28 AA26:AA28 M29:T31 L32:T36 AA32:AA36 M37:T37 L38:T67 AA38:AA67 M68:T68 L69:T69 AA69">
    <cfRule type="cellIs" dxfId="29" priority="587" operator="equal">
      <formula>#REF!</formula>
    </cfRule>
    <cfRule type="cellIs" dxfId="28" priority="588" operator="equal">
      <formula>$L$74</formula>
    </cfRule>
  </conditionalFormatting>
  <dataValidations count="5">
    <dataValidation type="list" allowBlank="1" showInputMessage="1" showErrorMessage="1" sqref="JB13:JH25" xr:uid="{D2D54178-6E7E-4B31-A4F8-7157242BB2BE}">
      <formula1>#REF!</formula1>
    </dataValidation>
    <dataValidation allowBlank="1" showInputMessage="1" showErrorMessage="1" prompt="La probabilidad se encuentra determinada por una escala de 1 a 3, siendo 1 la menor probabilidad de ocurrencia del riesgo y 3 la mayor probabilidad de  ocurrencia." sqref="JA12" xr:uid="{B4AE766B-6FCD-49B1-A1D9-75BB87EC40BB}"/>
    <dataValidation allowBlank="1" showInputMessage="1" showErrorMessage="1" prompt="Es la materialización del riesgo y las consecuencias de su aparición. Su escala es: 5 bajo impacto, 10 medio, 20 alto impacto._x000a_" sqref="JB12:JH12" xr:uid="{ADB6DDD3-1898-4ABE-B03E-4F2C11AEB676}"/>
    <dataValidation type="list" allowBlank="1" showInputMessage="1" showErrorMessage="1" sqref="AB13:AB14 AB16:AB18 AB20 AB22:AB69" xr:uid="{F3A31BF6-C35F-4B74-943F-14FE613E5F8A}">
      <formula1>"Requiere Plan de Acción,No Requiere Plan de Acción"</formula1>
    </dataValidation>
    <dataValidation type="list" allowBlank="1" showInputMessage="1" showErrorMessage="1" sqref="AD13:AD14 AD16:AD18 AD20 AD22:AD69" xr:uid="{DB6126BB-4408-4BEF-A4B3-B344D2964A7D}">
      <formula1>"Reducir_Mitigar,Reducir_Transferir,Evitar"</formula1>
    </dataValidation>
  </dataValidations>
  <printOptions horizontalCentered="1" verticalCentered="1"/>
  <pageMargins left="0.31496062992125984" right="0.27559055118110237" top="0.23622047244094491" bottom="0.15748031496062992" header="0" footer="0"/>
  <pageSetup paperSize="5" scale="37" orientation="landscape" r:id="rId1"/>
  <headerFooter alignWithMargins="0">
    <oddFooter>&amp;LMatriz de propiedad y autoría de: Olga Yaneth Aragón Sánchez</oddFooter>
  </headerFooter>
  <colBreaks count="1" manualBreakCount="1">
    <brk id="24" max="76" man="1"/>
  </colBreaks>
  <ignoredErrors>
    <ignoredError sqref="W36:X36" formula="1"/>
  </ignoredError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ACFAE04A-2DE0-454F-A0ED-6D466560A645}">
          <x14:formula1>
            <xm:f>Hoja2!$C$5:$C$10</xm:f>
          </x14:formula1>
          <xm:sqref>F13:F18 F20 F22:F23 F26:F28 F32:F36 F38:F67 F69</xm:sqref>
        </x14:dataValidation>
        <x14:dataValidation type="list" allowBlank="1" showInputMessage="1" showErrorMessage="1" xr:uid="{AB310AF4-D982-43ED-8AE6-A81FEB1594CD}">
          <x14:formula1>
            <xm:f>Hoja2!$B$5:$B$9</xm:f>
          </x14:formula1>
          <xm:sqref>G13:G18 G20 G22:G23 G26:G28 G32:G36 G38:G67 G69</xm:sqref>
        </x14:dataValidation>
        <x14:dataValidation type="list" allowBlank="1" showInputMessage="1" showErrorMessage="1" xr:uid="{D9FC35DC-5954-49AD-AA5E-AD1241B320B4}">
          <x14:formula1>
            <xm:f>Hoja2!$G$5:$G$7</xm:f>
          </x14:formula1>
          <xm:sqref>N13:N69</xm:sqref>
        </x14:dataValidation>
        <x14:dataValidation type="list" allowBlank="1" showInputMessage="1" showErrorMessage="1" xr:uid="{31BD0546-C634-4817-BDAC-BB3F3DE1C9D0}">
          <x14:formula1>
            <xm:f>Hoja2!$I$5:$I$6</xm:f>
          </x14:formula1>
          <xm:sqref>O13:O69</xm:sqref>
        </x14:dataValidation>
        <x14:dataValidation type="list" allowBlank="1" showInputMessage="1" showErrorMessage="1" xr:uid="{F205DEAA-136B-4084-B402-B4E991845FC3}">
          <x14:formula1>
            <xm:f>Hoja2!$L$5:$L$6</xm:f>
          </x14:formula1>
          <xm:sqref>P13:P69</xm:sqref>
        </x14:dataValidation>
        <x14:dataValidation type="list" allowBlank="1" showInputMessage="1" showErrorMessage="1" xr:uid="{DA4CE269-EC07-4287-8BC0-535F26FE5842}">
          <x14:formula1>
            <xm:f>Hoja2!$M$5:$M$7</xm:f>
          </x14:formula1>
          <xm:sqref>Q13:Q69</xm:sqref>
        </x14:dataValidation>
        <x14:dataValidation type="list" allowBlank="1" showInputMessage="1" showErrorMessage="1" xr:uid="{5ACCF6AA-6E3B-4C90-B3C6-2DC76B4038AF}">
          <x14:formula1>
            <xm:f>Hoja2!$N$5:$N$9</xm:f>
          </x14:formula1>
          <xm:sqref>R13:R69</xm:sqref>
        </x14:dataValidation>
        <x14:dataValidation type="list" allowBlank="1" showInputMessage="1" showErrorMessage="1" xr:uid="{3F622EEF-BD0F-4EEC-8A1D-3450F85F81FD}">
          <x14:formula1>
            <xm:f>Hoja2!$O$5:$O$6</xm:f>
          </x14:formula1>
          <xm:sqref>S13:S69</xm:sqref>
        </x14:dataValidation>
        <x14:dataValidation type="list" allowBlank="1" showInputMessage="1" showErrorMessage="1" xr:uid="{877969A3-2544-425A-80E0-EA815FBC46FD}">
          <x14:formula1>
            <xm:f>Hoja2!$P$5:$P$7</xm:f>
          </x14:formula1>
          <xm:sqref>T13:T69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652B0-64C9-4224-B1C9-921875D96F76}">
  <dimension ref="A1:JH54"/>
  <sheetViews>
    <sheetView showGridLines="0" zoomScale="70" zoomScaleNormal="70" workbookViewId="0">
      <selection activeCell="E8" sqref="E8"/>
    </sheetView>
  </sheetViews>
  <sheetFormatPr baseColWidth="10" defaultColWidth="0" defaultRowHeight="13" x14ac:dyDescent="0.35"/>
  <cols>
    <col min="1" max="1" width="3.08984375" style="27" customWidth="1"/>
    <col min="2" max="2" width="17.1796875" style="27" customWidth="1"/>
    <col min="3" max="3" width="17.90625" style="27" customWidth="1"/>
    <col min="4" max="4" width="35.1796875" style="140" customWidth="1"/>
    <col min="5" max="5" width="16.453125" style="28" customWidth="1"/>
    <col min="6" max="6" width="12.453125" style="28" customWidth="1"/>
    <col min="7" max="7" width="32" style="28" customWidth="1"/>
    <col min="8" max="8" width="3.90625" style="28" customWidth="1"/>
    <col min="9" max="9" width="7.453125" style="28" customWidth="1"/>
    <col min="10" max="10" width="14" style="28" customWidth="1"/>
    <col min="11" max="11" width="13.90625" style="28" customWidth="1"/>
    <col min="12" max="15" width="12.453125" style="28" customWidth="1"/>
    <col min="16" max="16" width="3.90625" style="28" customWidth="1"/>
    <col min="17" max="17" width="4.90625" style="27" hidden="1" customWidth="1"/>
    <col min="18" max="18" width="6.453125" style="27" hidden="1" customWidth="1"/>
    <col min="19" max="19" width="11" style="27" hidden="1" customWidth="1"/>
    <col min="20" max="24" width="12" style="27" hidden="1" customWidth="1"/>
    <col min="25" max="29" width="11.453125" style="27" hidden="1" customWidth="1"/>
    <col min="30" max="30" width="5.453125" style="27" hidden="1" customWidth="1"/>
    <col min="31" max="31" width="26.90625" style="27" hidden="1" customWidth="1"/>
    <col min="32" max="36" width="22.90625" style="28" hidden="1" customWidth="1"/>
    <col min="37" max="37" width="23.453125" style="27" hidden="1" customWidth="1"/>
    <col min="38" max="265" width="11.453125" style="27" hidden="1" customWidth="1"/>
    <col min="266" max="266" width="12.453125" style="27" hidden="1" customWidth="1"/>
    <col min="267" max="267" width="47" style="27" hidden="1" customWidth="1"/>
    <col min="268" max="268" width="35" style="27" hidden="1" customWidth="1"/>
    <col min="269" max="16384" width="14.453125" style="27" hidden="1"/>
  </cols>
  <sheetData>
    <row r="1" spans="2:38" ht="26" x14ac:dyDescent="0.35">
      <c r="B1" s="163" t="s">
        <v>246</v>
      </c>
      <c r="C1" s="163"/>
      <c r="D1" s="163"/>
      <c r="E1" s="163"/>
      <c r="F1" s="163"/>
      <c r="G1" s="163"/>
      <c r="H1" s="163"/>
      <c r="I1" s="163"/>
      <c r="J1" s="163"/>
      <c r="K1" s="163"/>
      <c r="L1" s="163"/>
      <c r="M1" s="163"/>
      <c r="N1" s="163"/>
      <c r="O1" s="163"/>
      <c r="P1" s="163"/>
      <c r="Q1" s="163"/>
    </row>
    <row r="2" spans="2:38" ht="26" x14ac:dyDescent="0.35">
      <c r="B2" s="163" t="s">
        <v>264</v>
      </c>
      <c r="C2" s="163"/>
      <c r="D2" s="163"/>
      <c r="E2" s="163"/>
      <c r="F2" s="163"/>
      <c r="G2" s="163"/>
      <c r="H2" s="163"/>
      <c r="I2" s="163"/>
      <c r="J2" s="163"/>
      <c r="K2" s="163"/>
      <c r="L2" s="163"/>
      <c r="M2" s="163"/>
      <c r="N2" s="163"/>
      <c r="O2" s="163"/>
      <c r="P2" s="163"/>
      <c r="Q2" s="163"/>
    </row>
    <row r="3" spans="2:38" ht="26" x14ac:dyDescent="0.35">
      <c r="B3" s="163" t="s">
        <v>266</v>
      </c>
      <c r="C3" s="163"/>
      <c r="D3" s="163"/>
      <c r="E3" s="163"/>
      <c r="F3" s="163"/>
      <c r="G3" s="163"/>
      <c r="H3" s="163"/>
      <c r="I3" s="163"/>
      <c r="J3" s="163"/>
      <c r="K3" s="163"/>
      <c r="L3" s="163"/>
      <c r="M3" s="163"/>
      <c r="N3" s="163"/>
      <c r="O3" s="163"/>
      <c r="P3" s="163"/>
      <c r="Q3" s="163"/>
    </row>
    <row r="4" spans="2:38" ht="13.5" thickBot="1" x14ac:dyDescent="0.4"/>
    <row r="5" spans="2:38" s="29" customFormat="1" ht="26.4" customHeight="1" thickBot="1" x14ac:dyDescent="0.35">
      <c r="B5" s="164" t="s">
        <v>259</v>
      </c>
      <c r="C5" s="167" t="s">
        <v>2</v>
      </c>
      <c r="D5" s="168"/>
      <c r="E5" s="171" t="s">
        <v>3</v>
      </c>
      <c r="F5" s="172"/>
      <c r="G5" s="173"/>
      <c r="I5" s="177" t="s">
        <v>260</v>
      </c>
      <c r="J5" s="178"/>
      <c r="K5" s="178"/>
      <c r="L5" s="178"/>
      <c r="M5" s="178"/>
      <c r="N5" s="178"/>
      <c r="O5" s="179"/>
      <c r="Q5" s="30"/>
      <c r="R5" s="30"/>
      <c r="S5" s="31"/>
      <c r="T5" s="157" t="s">
        <v>139</v>
      </c>
      <c r="U5" s="157"/>
      <c r="V5" s="157"/>
      <c r="W5" s="157"/>
      <c r="X5" s="158"/>
      <c r="AF5" s="32"/>
      <c r="AG5" s="32"/>
      <c r="AH5" s="32"/>
      <c r="AI5" s="32"/>
      <c r="AJ5" s="32"/>
    </row>
    <row r="6" spans="2:38" ht="14.4" customHeight="1" thickBot="1" x14ac:dyDescent="0.4">
      <c r="B6" s="165"/>
      <c r="C6" s="169"/>
      <c r="D6" s="170"/>
      <c r="E6" s="174"/>
      <c r="F6" s="175"/>
      <c r="G6" s="176"/>
      <c r="H6" s="33"/>
      <c r="I6" s="34"/>
      <c r="J6" s="35"/>
      <c r="K6" s="157" t="s">
        <v>139</v>
      </c>
      <c r="L6" s="157"/>
      <c r="M6" s="157"/>
      <c r="N6" s="157"/>
      <c r="O6" s="158"/>
      <c r="P6" s="33"/>
      <c r="Q6" s="36"/>
      <c r="R6" s="36"/>
      <c r="T6" s="37">
        <v>0.2</v>
      </c>
      <c r="U6" s="37">
        <v>0.4</v>
      </c>
      <c r="V6" s="37">
        <v>0.6</v>
      </c>
      <c r="W6" s="37">
        <v>0.8</v>
      </c>
      <c r="X6" s="38">
        <v>1</v>
      </c>
      <c r="Y6" s="39"/>
      <c r="Z6" s="39"/>
      <c r="AA6" s="39"/>
      <c r="AB6" s="39"/>
      <c r="AC6" s="39"/>
      <c r="AD6" s="39"/>
      <c r="AE6" s="39"/>
    </row>
    <row r="7" spans="2:38" ht="15" customHeight="1" thickBot="1" x14ac:dyDescent="0.35">
      <c r="B7" s="166"/>
      <c r="C7" s="78" t="s">
        <v>261</v>
      </c>
      <c r="D7" s="79" t="s">
        <v>262</v>
      </c>
      <c r="E7" s="79" t="s">
        <v>9</v>
      </c>
      <c r="F7" s="79" t="s">
        <v>10</v>
      </c>
      <c r="G7" s="80" t="s">
        <v>11</v>
      </c>
      <c r="H7" s="33"/>
      <c r="I7" s="36"/>
      <c r="J7" s="40"/>
      <c r="K7" s="41" t="s">
        <v>255</v>
      </c>
      <c r="L7" s="41" t="s">
        <v>254</v>
      </c>
      <c r="M7" s="41" t="s">
        <v>26</v>
      </c>
      <c r="N7" s="41" t="s">
        <v>252</v>
      </c>
      <c r="O7" s="42" t="s">
        <v>249</v>
      </c>
      <c r="P7" s="33"/>
      <c r="Q7" s="36"/>
      <c r="R7" s="36"/>
      <c r="S7" s="43"/>
      <c r="T7" s="44" t="s">
        <v>255</v>
      </c>
      <c r="U7" s="44" t="s">
        <v>254</v>
      </c>
      <c r="V7" s="44" t="s">
        <v>26</v>
      </c>
      <c r="W7" s="44" t="s">
        <v>252</v>
      </c>
      <c r="X7" s="45" t="s">
        <v>249</v>
      </c>
      <c r="AA7" s="39"/>
      <c r="AB7" s="39"/>
      <c r="AC7" s="46"/>
      <c r="AD7" s="46"/>
      <c r="AE7" s="46"/>
      <c r="AF7" s="46"/>
      <c r="AG7" s="46"/>
      <c r="AH7" s="46"/>
      <c r="AI7" s="46"/>
      <c r="AJ7" s="46"/>
      <c r="AK7" s="46"/>
      <c r="AL7" s="46"/>
    </row>
    <row r="8" spans="2:38" ht="93" customHeight="1" x14ac:dyDescent="0.3">
      <c r="B8" s="81" t="str">
        <f>+'Mapa de Riesgos'!C13</f>
        <v>Comunicación estratégica</v>
      </c>
      <c r="C8" s="75" t="str">
        <f>+'Mapa de Riesgos'!D13</f>
        <v>CES-01</v>
      </c>
      <c r="D8" s="141" t="str">
        <f>+'Mapa de Riesgos'!E13</f>
        <v xml:space="preserve">Posibilidad de afectación reputacional por falta de claridad, precisión y transparencia en la información publicada debido a inexistencia de política de comunicaciones </v>
      </c>
      <c r="E8" s="76" t="str">
        <f>+'Mapa de Riesgos'!J13</f>
        <v>Baja</v>
      </c>
      <c r="F8" s="76" t="str">
        <f>+'Mapa de Riesgos'!K13</f>
        <v>Moderado</v>
      </c>
      <c r="G8" s="77" t="str">
        <f>+'Mapa de Riesgos'!L13</f>
        <v>Moderado</v>
      </c>
      <c r="H8" s="47"/>
      <c r="I8" s="159" t="s">
        <v>28</v>
      </c>
      <c r="J8" s="41" t="s">
        <v>263</v>
      </c>
      <c r="K8" s="19" t="str">
        <f>+IF(AND(E8=$S$8,F8=$T$7),C8,"")&amp;" "&amp;IF(AND(E9=$S$8,F9=$T$7),C9,"")&amp;" "&amp;IF(AND(E10=$S$8,F10=$T$7),C10,"")&amp;" "&amp;IF(AND(E11=$S$8,F11=$T$7),C11,"")&amp;" "&amp;IF(AND(E12=$S$8,F12=$T$7),C12,"")&amp;" "&amp;IF(AND(E13=$S$8,F13=$T$7),C13,"")&amp;" "&amp;IF(AND(E14=$S$8,F14=$T$7),C14,"")&amp;" "&amp;IF(AND(E15=$S$8,F15=$T$7),C15,"")&amp;" "&amp;IF(AND(E16=$S$8,F16=$T$7),C16,"")&amp;" "&amp;IF(AND(E17=$S$8,F17=$T$7),C17,"")&amp;" "&amp;IF(AND(E18=$S$8,F18=$T$7),C18,"")&amp;" "&amp;IF(AND(E19=$S$8,F19=$T$7),C19,"")&amp;" "&amp;IF(AND(E20=$S$8,F20=$T$7),C20,"")&amp;" "&amp;IF(AND(E21=$S$8,F21=$T$7),C21,"")&amp;" "&amp;IF(AND(E22=$S$8,F22=$T$7),C22,"")&amp;" "&amp;IF(AND(E23=$S$8,F23=$T$7),C23,"")&amp;" "&amp;IF(AND(E24=$S$8,F24=$T$7),C24,"")&amp;" "&amp;IF(AND(E25=$S$8,F25=$T$7),C25,"")&amp;" "&amp;IF(AND(E26=$S$8,F26=$T$7),C26,"")&amp;" "&amp;IF(AND(E27=$S$8,F27=$T$7),C27,"")&amp;" "&amp;IF(AND(E28=$S$8,F28=$T$7),C28,"")&amp;" "&amp;IF(AND(E29=$S$8,F29=$T$7),C29,"")&amp;" "&amp;IF(AND(E30=$S$8,F30=$T$7),C30,"")&amp;IF(AND(E31=$S$8,F31=$T$7),C31,"")&amp;IF(AND(E32=$S$8,F32=$T$7),C32,"")&amp;IF(AND(E33=$S$8,F33=$T$7),C33,"")&amp;IF(AND(E34=$S$8,F34=$T$7),C34,"")&amp;IF(AND(E35=$S$8,F35=$T$7),C35,"")&amp;IF(AND(E36=$S$8,F36=$T$7),C36,"")&amp;IF(AND(E37=$S$8,F37=$T$7),C37,"")&amp;IF(AND(E38=$S$8,F38=$T$7),C38,"")&amp;IF(AND(E39=$S$8,F39=$T$7),C39,"")&amp;IF(AND(E40=$S$8,F40=$T$7),C40,"")&amp;IF(AND(E41=$S$8,F41=$T$7),C41,"")&amp;IF(AND(E42=$S$8,F42=$T$7),C42,"")&amp;IF(AND(E43=$S$8,F43=$T$7),C43,"")&amp;IF(AND(E44=$S$8,F44=$T$7),C44,"")&amp;IF(AND(E45=$S$8,F45=$T$7),C45,"")&amp;IF(AND(E46=$S$8,F46=$T$7),C46,"")&amp;IF(AND(E47=$S$8,F47=$T$7),C47,"")&amp;IF(AND(E48=$S$8,F48=$T$7),C48,"")&amp;IF(AND(E49=$S$8,F49=$T$7),C49,"")&amp;IF(AND(E50=$S$8,F50=$T$7),C50,"")&amp;IF(AND(E51=$S$8,F51=$T$7),C51,"")&amp;IF(AND(E52=$S$8,F52=$T$7),C52,"")&amp;IF(AND(E53=$S$8,F53=$T$7),C53,"")&amp;IF(AND(E54=$S$8,F54=$T$7),C54,"")</f>
        <v xml:space="preserve">                      </v>
      </c>
      <c r="L8" s="19" t="str">
        <f>+IF(AND(E8=$S$8,F8=$U$7),C8,"")&amp;" "&amp;IF(AND(E9=$S$8,F9=$U$7),C9,"")&amp;" "&amp;IF(AND(E10=$S$8,F10=$U$7),C10,"")&amp;" "&amp;IF(AND(E11=$S$8,F11=$U$7),C11,"")&amp;" "&amp;IF(AND(E12=$S$8,F12=$U$7),C12,"")&amp;" "&amp;IF(AND(E13=$S$8,F13=$U$7),C13,"")&amp;" "&amp;IF(AND(E14=$S$8,F14=$U$7),C14,"")&amp;" "&amp;IF(AND(E15=$S$8,F15=$U$7),C15,"")&amp;" "&amp;IF(AND(E16=$S$8,F16=$U$7),C16,"")&amp;" "&amp;IF(AND(E17=$S$8,F17=$U$7),C17,"")&amp;" "&amp;IF(AND(E18=$S$8,F18=$U$7),C18,"")&amp;" "&amp;IF(AND(E19=$S$8,F19=$U$7),C19,"")&amp;" "&amp;IF(AND(E20=$S$8,F20=$U$7),C20,"")&amp;" "&amp;IF(AND(E21=$S$8,F21=$U$7),C21,"")&amp;" "&amp;IF(AND(E22=$S$8,F22=$U$7),C22,"")&amp;" "&amp;IF(AND(E23=$S$8,F23=$U$7),C23,"")&amp;" "&amp;IF(AND(E24=$S$8,F24=$U$7),C24,"")&amp;" "&amp;IF(AND(E25=$S$8,F25=$U$7),C25,"")&amp;" "&amp;IF(AND(E26=$S$8,F26=$U$7),C26,"")&amp;" "&amp;IF(AND(E27=$S$8,F27=$U$7),C27,"")&amp;" "&amp;IF(AND(E28=$S$8,F28=$U$7),C28,"")&amp;" "&amp;IF(AND(E29=$S$8,F29=$U$7),C29,"")&amp;" "&amp;IF(AND(E30=$S$8,F30=$U$7),C30,"")&amp;IF(AND(E31=$S$8,F31=$U$7),C31,"")&amp;IF(AND(E32=$S$8,F32=$U$7),C32,"")&amp;IF(AND(E33=$S$8,F33=$U$7),C33,"")&amp;IF(AND(E34=$S$8,F34=$U$7),C34,"")&amp;IF(AND(E35=$S$8,F35=$U$7),C35,"")&amp;IF(AND(E36=$S$8,F36=$U$7),C36,"")&amp;IF(AND(E37=$S$8,F37=$U$7),C37,"")&amp;IF(AND(E38=$S$8,F38=$U$7),C38,"")&amp;IF(AND(E39=$S$8,F39=$U$7),C39,"")&amp;IF(AND(E40=$S$8,F40=$U$7),C40,"")&amp;IF(AND(E41=$S$8,F41=$U$7),C41,"")&amp;IF(AND(E42=$S$8,F42=$U$7),C42,"")&amp;IF(AND(E43=$S$8,F43=$U$7),C43,"")&amp;IF(AND(E44=$S$8,F44=$U$7),C44,"")&amp;IF(AND(E45=$S$8,F45=$U$7),C45,"")&amp;IF(AND(E46=$S$8,F46=$U$7),C46,"")&amp;IF(AND(E47=$S$8,F47=$U$7),C47,"")&amp;IF(AND(E48=$S$8,F48=$U$7),C48,"")&amp;IF(AND(E49=$S$8,F49=$U$7),C49,"")&amp;IF(AND(E50=$S$8,F50=$U$7),C50,"")&amp;IF(AND(E51=$S$8,F51=$U$7),C51,"")&amp;IF(AND(E52=$S$8,F52=$U$7),C52,"")&amp;IF(AND(E53=$S$8,F53=$U$7),C53,"")&amp;IF(AND(E54=$S$8,F54=$U$7),C54,"")</f>
        <v xml:space="preserve">                      </v>
      </c>
      <c r="M8" s="19" t="str">
        <f>+IF(AND(E8=$S$8,F8=$V$7),C8,"")&amp;" "&amp;IF(AND(E9=$S$8,F9=$V$7),C9,"")&amp;" "&amp;IF(AND(E10=$S$8,F10=$V$7),C10,"")&amp;" "&amp;IF(AND(E11=$S$8,F11=$V$7),C11,"")&amp;" "&amp;IF(AND(E12=$S$8,F12=$V$7),C12,"")&amp;" "&amp;IF(AND(E13=$S$8,F13=$V$7),C13,"")&amp;" "&amp;IF(AND(E14=$S$8,F14=$V$7),C14,"")&amp;" "&amp;IF(AND(E15=$S$8,F15=$V$7),C15,"")&amp;" "&amp;IF(AND(E16=$S$8,F16=$V$7),C16,"")&amp;" "&amp;IF(AND(E17=$S$8,F17=$V$7),C17,"")&amp;" "&amp;IF(AND(E18=$S$8,F18=$V$7),C18,"")&amp;" "&amp;IF(AND(E19=$S$8,F19=$V$7),C19,"")&amp;" "&amp;IF(AND(E20=$S$8,F20=$V$7),C20,"")&amp;" "&amp;IF(AND(E21=$S$8,F21=$V$7),C21,"")&amp;" "&amp;IF(AND(E22=$S$8,F22=$V$7),C22,"")&amp;" "&amp;IF(AND(E23=$S$8,F23=$V$7),C23,"")&amp;" "&amp;IF(AND(E24=$S$8,F24=$V$7),C24,"")&amp;" "&amp;IF(AND(E25=$S$8,F25=$V$7),C25,"")&amp;" "&amp;IF(AND(E26=$S$8,F26=$V$7),C26,"")&amp;" "&amp;IF(AND(E27=$S$8,F27=$V$7),C27,"")&amp;" "&amp;IF(AND(E28=$S$8,F28=$V$7),C28,"")&amp;" "&amp;IF(AND(E29=$S$8,F29=$V$7),C29,"")&amp;" "&amp;IF(AND(E30=$S$8,F30=$V$7),C30,"")&amp;IF(AND(E31=$S$8,F31=$V$7),C31,"")&amp;IF(AND(E32=$S$8,F32=$V$7),C32,"")&amp;IF(AND(E33=$S$8,F33=$V$7),C33,"")&amp;IF(AND(E34=$S$8,F34=$V$7),C34,"")&amp;IF(AND(E35=$S$8,F35=$V$7),C35,"")&amp;IF(AND(E36=$S$8,F36=$V$7),C36,"")&amp;IF(AND(E37=$S$8,F37=$V$7),C37,"")&amp;IF(AND(E38=$S$8,F38=$V$7),C38,"")&amp;IF(AND(E39=$S$8,F39=$V$7),C39,"")&amp;IF(AND(E40=$S$8,F40=$V$7),C40,"")&amp;IF(AND(E41=$S$8,F41=$V$7),C41,"")&amp;IF(AND(E42=$S$8,F42=$V$7),C42,"")&amp;IF(AND(E43=$S$8,F43=$V$7),C43,"")&amp;IF(AND(E44=$S$8,F44=$V$7),C44,"")&amp;IF(AND(E45=$S$8,F45=$V$7),C45,"")&amp;IF(AND(E46=$S$8,F46=$V$7),C46,"")&amp;IF(AND(E47=$S$8,F47=$V$7),C47,"")&amp;IF(AND(E48=$S$8,F48=$V$7),C48,"")&amp;IF(AND(E49=$S$8,F49=$V$7),C49,"")&amp;IF(AND(E50=$S$8,F50=$V$7),C50,"")&amp;IF(AND(E51=$S$8,F51=$V$7),C51,"")&amp;IF(AND(E52=$S$8,F52=$V$7),C52,"")&amp;IF(AND(E53=$S$8,F53=$V$7),C53,"")&amp;IF(AND(E54=$S$8,F54=$V$7),C54,"")</f>
        <v xml:space="preserve">                      GDO - 01</v>
      </c>
      <c r="N8" s="19" t="str">
        <f>+IF(AND(E8=$S$8,F8=$W$7),C8,"")&amp;" "&amp;IF(AND(E9=$S$8,F9=$W$7),C9,"")&amp;" "&amp;IF(AND(E10=$S$8,F10=$W$7),C10,"")&amp;" "&amp;IF(AND(E11=$S$8,F11=$W$7),C11,"")&amp;" "&amp;IF(AND(E12=$S$8,F12=$W$7),C12,"")&amp;" "&amp;IF(AND(E13=$S$8,F13=$W$7),C13,"")&amp;" "&amp;IF(AND(E14=$S$8,F14=$W$7),C14,"")&amp;" "&amp;IF(AND(E15=$S$8,F15=$W$7),C15,"")&amp;" "&amp;IF(AND(E16=$S$8,F16=$W$7),C16,"")&amp;" "&amp;IF(AND(E17=$S$8,F17=$W$7),C17,"")&amp;" "&amp;IF(AND(E18=$S$8,F18=$W$7),C18,"")&amp;" "&amp;IF(AND(E19=$S$8,F19=$W$7),C19,"")&amp;" "&amp;IF(AND(E20=$S$8,F20=$W$7),C20,"")&amp;" "&amp;IF(AND(E21=$S$8,F21=$W$7),C21,"")&amp;" "&amp;IF(AND(E22=$S$8,F22=$W$7),C22,"")&amp;" "&amp;IF(AND(E23=$S$8,F23=$W$7),C23,"")&amp;" "&amp;IF(AND(E24=$S$8,F24=$W$7),C24,"")&amp;" "&amp;IF(AND(E25=$S$8,F25=$W$7),C25,"")&amp;" "&amp;IF(AND(E26=$S$8,F26=$W$7),C26,"")&amp;" "&amp;IF(AND(E27=$S$8,F27=$W$7),C27,"")&amp;" "&amp;IF(AND(E28=$S$8,F28=$W$7),C28,"")&amp;" "&amp;IF(AND(E29=$S$8,F29=$W$7),C29,"")&amp;" "&amp;IF(AND(E30=$S$8,F30=$W$7),C30,"")&amp;IF(AND(E31=$S$8,F31=$W$7),C31,"")&amp;IF(AND(E32=$S$8,F32=$W$7),C32,"")&amp;IF(AND(E33=$S$8,F33=$W$7),C33,"")&amp;IF(AND(E34=$S$8,F34=$W$7),C34,"")&amp;IF(AND(E35=$S$8,F35=$W$7),C35,"")&amp;IF(AND(E36=$S$8,F36=$W$7),C36,"")&amp;IF(AND(E37=$S$8,F37=$W$7),C37,"")&amp;IF(AND(E38=$S$8,F38=$W$7),C38,"")&amp;IF(AND(E39=$S$8,F39=$W$7),C39,"")&amp;IF(AND(E40=$S$8,F40=$W$7),C40,"")&amp;IF(AND(E41=$S$8,F41=$W$7),C41,"")&amp;IF(AND(E42=$S$8,F42=$W$7),C42,"")&amp;IF(AND(E43=$S$8,F43=$W$7),C43,"")&amp;IF(AND(E44=$S$8,F44=$W$7),C44,"")&amp;IF(AND(E45=$S$8,F45=$W$7),C45,"")&amp;IF(AND(E46=$S$8,F46=$W$7),C46,"")&amp;IF(AND(E47=$S$8,F47=$W$7),C47,"")&amp;IF(AND(E48=$S$8,F48=$W$7),C48,"")&amp;IF(AND(E49=$S$8,F49=$W$7),C49,"")&amp;IF(AND(E50=$S$8,F50=$W$7),C50,"")&amp;IF(AND(E51=$S$8,F51=$W$7),C51,"")&amp;IF(AND(E52=$S$8,F52=$W$7),C52,"")&amp;IF(AND(E53=$S$8,F53=$W$7),C53,"")&amp;IF(AND(E54=$S$8,F54=$W$7),C54,"")</f>
        <v xml:space="preserve">                      </v>
      </c>
      <c r="O8" s="48" t="str">
        <f>+IF(AND(E8=$S$8,F8=$X$7),C8,"")&amp;" "&amp;IF(AND(E9=$S$8,F9=$X$7),C9,"")&amp;" "&amp;IF(AND(E10=$S$8,F10=$X$7),C10,"")&amp;" "&amp;IF(AND(E11=$S$8,F11=$X$7),C11,"")&amp;" "&amp;IF(AND(E12=$S$8,F12=$X$7),C12,"")&amp;" "&amp;IF(AND(E13=$S$8,F13=$X$7),C13,"")&amp;" "&amp;IF(AND(E14=$S$8,F14=$X$7),C14,"")&amp;" "&amp;IF(AND(E15=$S$8,F15=$X$7),C15,"")&amp;" "&amp;IF(AND(E16=$S$8,F16=$X$7),C16,"")&amp;" "&amp;IF(AND(E17=$S$8,F17=$X$7),C17,"")&amp;" "&amp;IF(AND(E18=$S$8,F18=$X$7),C18,"")&amp;" "&amp;IF(AND(E19=$S$8,F19=$X$7),C19,"")&amp;" "&amp;IF(AND(E20=$S$8,F20=$X$7),C20,"")&amp;" "&amp;IF(AND(E21=$S$8,F21=$X$7),C21,"")&amp;" "&amp;IF(AND(E22=$S$8,F22=$X$7),C22,"")&amp;" "&amp;IF(AND(E23=$S$8,F23=$X$7),C23,"")&amp;" "&amp;IF(AND(E24=$S$8,F24=$X$7),C24,"")&amp;" "&amp;IF(AND(E25=$S$8,F25=$X$7),C25,"")&amp;" "&amp;IF(AND(E26=$S$8,F26=$X$7),C26,"")&amp;" "&amp;IF(AND(E27=$S$8,F27=$X$7),C27,"")&amp;" "&amp;IF(AND(E28=$S$8,F28=$X$7),C28,"")&amp;" "&amp;IF(AND(E29=$S$8,F29=$X$7),C29,"")&amp;" "&amp;IF(AND(E30=$S$8,F30=$X$7),C30,"")&amp;IF(AND(E31=$S$8,F31=$X$7),C31,"")&amp;IF(AND(E32=$S$8,F32=$X$7),C32,"")&amp;IF(AND(E33=$S$8,F33=$X$7),C33,"")&amp;IF(AND(E34=$S$8,F34=$X$7),C34,"")&amp;IF(AND(E35=$S$8,F35=$X$7),C35,"")&amp;IF(AND(E36=$S$8,F36=$X$7),C36,"")&amp;IF(AND(E37=$S$8,F37=$X$7),C37,"")&amp;IF(AND(E38=$S$8,F38=$X$7),C38,"")&amp;IF(AND(E39=$S$8,F39=$X$7),C39,"")&amp;IF(AND(E40=$S$8,F40=$X$7),C40,"")&amp;IF(AND(E41=$S$8,F41=$X$7),C41,"")&amp;IF(AND(E42=$S$8,F42=$X$7),C42,"")&amp;IF(AND(E43=$S$8,F43=$X$7),C43,"")&amp;IF(AND(E44=$S$8,F44=$X$7),C44,"")&amp;IF(AND(E45=$S$8,F45=$X$7),C45,"")&amp;IF(AND(E46=$S$8,F46=$X$7),C46,"")&amp;IF(AND(E47=$S$8,F47=$X$7),C47,"")&amp;IF(AND(E48=$S$8,F48=$X$7),C48,"")&amp;IF(AND(E49=$S$8,F49=$X$7),C49,"")&amp;IF(AND(E50=$S$8,F50=$X$7),C50,"")&amp;IF(AND(E51=$S$8,F51=$X$7),C51,"")&amp;IF(AND(E52=$S$8,F52=$X$7),C52,"")&amp;IF(AND(E53=$S$8,F53=$X$7),C53,"")&amp;IF(AND(E54=$S$8,F54=$X$7),C54,"")</f>
        <v xml:space="preserve">                      </v>
      </c>
      <c r="P8" s="47"/>
      <c r="Q8" s="161" t="s">
        <v>28</v>
      </c>
      <c r="R8" s="49">
        <v>1</v>
      </c>
      <c r="S8" s="44" t="s">
        <v>263</v>
      </c>
      <c r="T8" s="19" t="s">
        <v>29</v>
      </c>
      <c r="U8" s="19" t="s">
        <v>29</v>
      </c>
      <c r="V8" s="19" t="s">
        <v>29</v>
      </c>
      <c r="W8" s="19" t="s">
        <v>29</v>
      </c>
      <c r="X8" s="48" t="s">
        <v>30</v>
      </c>
      <c r="AA8" s="39"/>
      <c r="AB8" s="39"/>
      <c r="AC8" s="46"/>
      <c r="AD8" s="46"/>
      <c r="AE8" s="46"/>
      <c r="AF8" s="50"/>
      <c r="AG8" s="50"/>
      <c r="AH8" s="50"/>
      <c r="AI8" s="50"/>
      <c r="AJ8" s="50"/>
      <c r="AK8" s="46"/>
      <c r="AL8" s="46"/>
    </row>
    <row r="9" spans="2:38" ht="93" customHeight="1" x14ac:dyDescent="0.3">
      <c r="B9" s="69" t="str">
        <f>+'Mapa de Riesgos'!C14</f>
        <v>Comunicación estratégica</v>
      </c>
      <c r="C9" s="67" t="str">
        <f>+'Mapa de Riesgos'!D14</f>
        <v>CES-02</v>
      </c>
      <c r="D9" s="142" t="str">
        <f>+'Mapa de Riesgos'!E14</f>
        <v>Posibilidad de afectación reputacional y económica por solicitudes incompletas, imprecisas y en destiempo debido a falta de planeación por parte de las dependencias en la proyección de actividades de comunicaciones para la vigencia</v>
      </c>
      <c r="E9" s="68" t="str">
        <f>+'Mapa de Riesgos'!J14</f>
        <v>Muy Baja</v>
      </c>
      <c r="F9" s="68" t="str">
        <f>+'Mapa de Riesgos'!K14</f>
        <v>Catastrófico</v>
      </c>
      <c r="G9" s="70" t="str">
        <f>+'Mapa de Riesgos'!L14</f>
        <v>Extremo</v>
      </c>
      <c r="H9" s="47"/>
      <c r="I9" s="159"/>
      <c r="J9" s="41" t="s">
        <v>250</v>
      </c>
      <c r="K9" s="20" t="str">
        <f>+IF(AND(E8=$S$9,F8=$T$7),C8,"")&amp;" "&amp;IF(AND(E9=$S$9,F9=$T$7),C9,"")&amp;" "&amp;IF(AND(E10=$S$9,F10=$T$7),C10,"")&amp;" "&amp;IF(AND(E11=$S$9,F11=$T$7),C11,"")&amp;" "&amp;IF(AND(E12=$S$9,F12=$T$7),C12,"")&amp;" "&amp;IF(AND(E13=$S$9,F13=$T$7),C13,"")&amp;" "&amp;IF(AND(E14=$S$9,F14=$T$7),C14,"")&amp;" "&amp;IF(AND(E15=$S$9,F15=$T$7),C15,"")&amp;" "&amp;IF(AND(E16=$S$9,F16=$T$7),C16,"")&amp;" "&amp;IF(AND(E17=$S$9,F17=$T$7),C17,"")&amp;" "&amp;IF(AND(E18=$S$9,F18=$T$7),C18,"")&amp;" "&amp;IF(AND(E19=$S$9,F19=$T$7),C19,"")&amp;" "&amp;IF(AND(E20=$S$9,F20=$T$7),C20,"")&amp;" "&amp;IF(AND(E21=$S$9,F21=$T$7),C21,"")&amp;" "&amp;IF(AND(E22=$S$9,F22=$T$7),C22,"")&amp;" "&amp;IF(AND(E23=$S$9,F23=$T$7),C23,"")&amp;" "&amp;IF(AND(E24=$S$9,F24=$T$7),C24,"")&amp;" "&amp;IF(AND(E25=$S$9,F25=$T$7),C25,"")&amp;" "&amp;IF(AND(E26=$S$9,F26=$T$7),C26,"")&amp;" "&amp;IF(AND(E27=$S$9,F27=$T$7),C27,"")&amp;" "&amp;IF(AND(E28=$S$9,F28=$T$7),C28,"")&amp;" "&amp;IF(AND(E29=$S$9,F29=$T$7),C29,"")&amp;" "&amp;IF(AND(E30=$S$9,F30=$T$7),C30,"")&amp;IF(AND(E31=$S$9,F31=$T$7),C31,"")&amp;IF(AND(E32=$S$9,F32=$T$7),C32,"")&amp;IF(AND(E33=$S$9,F33=$T$7),C33,"")&amp;IF(AND(E34=$S$9,F34=$T$7),C34,"")&amp;IF(AND(E35=$S$9,F35=$T$7),C35,"")&amp;IF(AND(E36=$S$9,F36=$T$7),C36,"")&amp;IF(AND(E37=$S$9,F37=$T$7),C37,"")&amp;IF(AND(E38=$S$9,F38=$T$7),C38,"")&amp;IF(AND(E39=$S$9,F39=$T$7),C39,"")&amp;IF(AND(E40=$S$9,F40=$T$7),C40,"")&amp;IF(AND(E41=$S$9,F41=$T$7),C41,"")&amp;IF(AND(E42=$S$9,F42=$T$7),C42,"")&amp;IF(AND(E43=$S$9,F43=$T$7),C43,"")&amp;IF(AND(E44=$S$9,F44=$T$7),C44,"")&amp;IF(AND(E45=$S$9,F45=$T$7),C45,"")&amp;IF(AND(E46=$S$9,F46=$T$7),C46,"")&amp;IF(AND(E47=$S$9,F47=$T$7),C47,"")&amp;IF(AND(E48=$S$9,F48=$T$7),C48,"")&amp;IF(AND(E49=$S$9,F49=$T$7),C49,"")&amp;IF(AND(E50=$S$9,F50=$T$7),C50,"")&amp;IF(AND(E51=$S$9,F51=$T$7),C51,"")&amp;IF(AND(E52=$S$9,F52=$T$7),C52,"")&amp;IF(AND(E53=$S$9,F53=$T$7),C53,"")&amp;IF(AND(E54=$S$9,F54=$T$7),C54,"")</f>
        <v xml:space="preserve">                      </v>
      </c>
      <c r="L9" s="20" t="str">
        <f>+IF(AND(E8=$S$9,F8=$U$7),C8,"")&amp;" "&amp;IF(AND(E9=$S$9,F9=$U$7),C9,"")&amp;" "&amp;IF(AND(E10=$S$9,F10=$U$7),C10,"")&amp;" "&amp;IF(AND(E11=$S$9,F11=$U$7),C11,"")&amp;" "&amp;IF(AND(E12=$S$9,F12=$U$7),C12,"")&amp;" "&amp;IF(AND(E13=$S$9,F13=$U$7),C13,"")&amp;" "&amp;IF(AND(E14=$S$9,F14=$U$7),C14,"")&amp;" "&amp;IF(AND(E15=$S$9,F15=$U$7),C15,"")&amp;" "&amp;IF(AND(E16=$S$9,F16=$U$7),C16,"")&amp;" "&amp;IF(AND(E17=$S$9,F17=$U$7),C17,"")&amp;" "&amp;IF(AND(E18=$S$9,F18=$U$7),C18,"")&amp;" "&amp;IF(AND(E19=$S$9,F19=$U$7),C19,"")&amp;" "&amp;IF(AND(E20=$S$9,F20=$U$7),C20,"")&amp;" "&amp;IF(AND(E21=$S$9,F21=$U$7),C21,"")&amp;" "&amp;IF(AND(E22=$S$9,F22=$U$7),C22,"")&amp;" "&amp;IF(AND(E23=$S$9,F23=$U$7),C23,"")&amp;" "&amp;IF(AND(E24=$S$9,F24=$U$7),C24,"")&amp;" "&amp;IF(AND(E25=$S$9,F25=$U$7),C25,"")&amp;" "&amp;IF(AND(E26=$S$9,F26=$U$7),C26,"")&amp;" "&amp;IF(AND(E27=$S$9,F27=$U$7),C27,"")&amp;" "&amp;IF(AND(E28=$S$9,F28=$U$7),C28,"")&amp;" "&amp;IF(AND(E29=$S$9,F29=$U$7),C29,"")&amp;" "&amp;IF(AND(E30=$S$9,F30=$U$7),C30,"")&amp;IF(AND(E31=$S$9,F31=$U$7),C31,"")&amp;IF(AND(E32=$S$9,F32=$U$7),C32,"")&amp;IF(AND(E33=$S$9,F33=$U$7),C33,"")&amp;IF(AND(E34=$S$9,F34=$U$7),C34,"")&amp;IF(AND(E35=$S$9,F35=$U$7),C35,"")&amp;IF(AND(E36=$S$9,F36=$U$7),C36,"")&amp;IF(AND(E37=$S$9,F37=$U$7),C37,"")&amp;IF(AND(E38=$S$9,F38=$U$7),C38,"")&amp;IF(AND(E39=$S$9,F39=$U$7),C39,"")&amp;IF(AND(E40=$S$9,F40=$U$7),C40,"")&amp;IF(AND(E41=$S$9,F41=$U$7),C41,"")&amp;IF(AND(E42=$S$9,F42=$U$7),C42,"")&amp;IF(AND(E43=$S$9,F43=$U$7),C43,"")&amp;IF(AND(E44=$S$9,F44=$U$7),C44,"")&amp;IF(AND(E45=$S$9,F45=$U$7),C45,"")&amp;IF(AND(E46=$S$9,F46=$U$7),C46,"")&amp;IF(AND(E47=$S$9,F47=$U$7),C47,"")&amp;IF(AND(E48=$S$9,F48=$U$7),C48,"")&amp;IF(AND(E49=$S$9,F49=$U$7),C49,"")&amp;IF(AND(E50=$S$9,F50=$U$7),C50,"")&amp;IF(AND(E51=$S$9,F51=$U$7),C51,"")&amp;IF(AND(E52=$S$9,F52=$U$7),C52,"")&amp;IF(AND(E53=$S$9,F53=$U$7),C53,"")&amp;IF(AND(E54=$S$9,F54=$U$7),C54,"")</f>
        <v xml:space="preserve">                      </v>
      </c>
      <c r="M9" s="19" t="str">
        <f>+IF(AND(E8=$S$9,F8=$V$7),C8,"")&amp;" "&amp;IF(AND(E9=$S$9,F9=$V$7),C9,"")&amp;" "&amp;IF(AND(E10=$S$9,F10=$V$7),C10,"")&amp;" "&amp;IF(AND(E11=$S$9,F11=$V$7),C11,"")&amp;" "&amp;IF(AND(E12=$S$9,F12=$V$7),C12,"")&amp;" "&amp;IF(AND(E13=$S$9,F13=$V$7),C13,"")&amp;" "&amp;IF(AND(E14=$S$9,F14=$V$7),C14,"")&amp;" "&amp;IF(AND(E15=$S$9,F15=$V$7),C15,"")&amp;" "&amp;IF(AND(E16=$S$9,F16=$V$7),C16,"")&amp;" "&amp;IF(AND(E17=$S$9,F17=$V$7),C17,"")&amp;" "&amp;IF(AND(E18=$S$9,F18=$V$7),C18,"")&amp;" "&amp;IF(AND(E19=$S$9,F19=$V$7),C19,"")&amp;" "&amp;IF(AND(E20=$S$9,F20=$V$7),C20,"")&amp;" "&amp;IF(AND(E21=$S$9,F21=$V$7),C21,"")&amp;" "&amp;IF(AND(E22=$S$9,F22=$V$7),C22,"")&amp;" "&amp;IF(AND(E23=$S$9,F23=$V$7),C23,"")&amp;" "&amp;IF(AND(E24=$S$9,F24=$V$7),C24,"")&amp;" "&amp;IF(AND(E25=$S$9,F25=$V$7),C25,"")&amp;" "&amp;IF(AND(E26=$S$9,F26=$V$7),C26,"")&amp;" "&amp;IF(AND(E27=$S$9,F27=$V$7),C27,"")&amp;" "&amp;IF(AND(E28=$S$9,F28=$V$7),C28,"")&amp;" "&amp;IF(AND(E29=$S$9,F29=$V$7),C29,"")&amp;" "&amp;IF(AND(E30=$S$9,F30=$V$7),C30,"")&amp;IF(AND(E31=$S$9,F31=$V$7),C31,"")&amp;IF(AND(E32=$S$9,F32=$V$7),C32,"")&amp;IF(AND(E33=$S$9,F33=$V$7),C33,"")&amp;IF(AND(E34=$S$9,F34=$V$7),C34,"")&amp;IF(AND(E35=$S$9,F35=$V$7),C35,"")&amp;IF(AND(E36=$S$9,F36=$V$7),C36,"")&amp;IF(AND(E37=$S$9,F37=$V$7),C37,"")&amp;IF(AND(E38=$S$9,F38=$V$7),C38,"")&amp;IF(AND(E39=$S$9,F39=$V$7),C39,"")&amp;IF(AND(E40=$S$9,F40=$V$7),C40,"")&amp;IF(AND(E41=$S$9,F41=$V$7),C41,"")&amp;IF(AND(E42=$S$9,F42=$V$7),C42,"")&amp;IF(AND(E43=$S$9,F43=$V$7),C43,"")&amp;IF(AND(E44=$S$9,F44=$V$7),C44,"")&amp;IF(AND(E45=$S$9,F45=$V$7),C45,"")&amp;IF(AND(E46=$S$9,F46=$V$7),C46,"")&amp;IF(AND(E47=$S$9,F47=$V$7),C47,"")&amp;IF(AND(E48=$S$9,F48=$V$7),C48,"")&amp;IF(AND(E49=$S$9,F49=$V$7),C49,"")&amp;IF(AND(E50=$S$9,F50=$V$7),C50,"")&amp;IF(AND(E51=$S$9,F51=$V$7),C51,"")&amp;IF(AND(E52=$S$9,F52=$V$7),C52,"")&amp;IF(AND(E53=$S$9,F53=$V$7),C53,"")&amp;IF(AND(E54=$S$9,F54=$V$7),C54,"")</f>
        <v xml:space="preserve">                      GFI - 02</v>
      </c>
      <c r="N9" s="19" t="str">
        <f>+IF(AND(E8=$S$9,F8=$W$7),C8,"")&amp;" "&amp;IF(AND(E9=$S$9,F9=$W$7),C9,"")&amp;" "&amp;IF(AND(E10=$S$9,F10=$W$7),C10,"")&amp;" "&amp;IF(AND(E11=$S$9,F11=$W$7),C11,"")&amp;" "&amp;IF(AND(E12=$S$9,F12=$W$7),C12,"")&amp;" "&amp;IF(AND(E13=$S$9,F13=$W$7),C13,"")&amp;" "&amp;IF(AND(E14=$S$9,F14=$W$7),C14,"")&amp;" "&amp;IF(AND(E15=$S$9,F15=$W$7),C15,"")&amp;" "&amp;IF(AND(E16=$S$9,F16=$W$7),C16,"")&amp;" "&amp;IF(AND(E17=$S$9,F17=$W$7),C17,"")&amp;" "&amp;IF(AND(E18=$S$9,F18=$W$7),C18,"")&amp;" "&amp;IF(AND(E19=$S$9,F19=$W$7),C19,"")&amp;" "&amp;IF(AND(E20=$S$9,F20=$W$7),C20,"")&amp;" "&amp;IF(AND(E21=$S$9,F21=$W$7),C21,"")&amp;" "&amp;IF(AND(E22=$S$9,F22=$W$7),C22,"")&amp;" "&amp;IF(AND(E23=$S$9,F23=$W$7),C23,"")&amp;" "&amp;IF(AND(E24=$S$9,F24=$W$7),C24,"")&amp;" "&amp;IF(AND(E25=$S$9,F25=$W$7),C25,"")&amp;" "&amp;IF(AND(E26=$S$9,F26=$W$7),C26,"")&amp;" "&amp;IF(AND(E27=$S$9,F27=$W$7),C27,"")&amp;" "&amp;IF(AND(E28=$S$9,F28=$W$7),C28,"")&amp;" "&amp;IF(AND(E29=$S$9,F29=$W$7),C29,"")&amp;" "&amp;IF(AND(E30=$S$9,F30=$W$7),C30,"")&amp;IF(AND(E31=$S$9,F31=$W$7),C31,"")&amp;IF(AND(E32=$S$9,F32=$W$7),C32,"")&amp;IF(AND(E33=$S$9,F33=$W$7),C33,"")&amp;IF(AND(E34=$S$9,F34=$W$7),C34,"")&amp;IF(AND(E35=$S$9,F35=$W$7),C35,"")&amp;IF(AND(E36=$S$9,F36=$W$7),C36,"")&amp;IF(AND(E37=$S$9,F37=$W$7),C37,"")&amp;IF(AND(E38=$S$9,F38=$W$7),C38,"")&amp;IF(AND(E39=$S$9,F39=$W$7),C39,"")&amp;IF(AND(E40=$S$9,F40=$W$7),C40,"")&amp;IF(AND(E41=$S$9,F41=$W$7),C41,"")&amp;IF(AND(E42=$S$9,F42=$W$7),C42,"")&amp;IF(AND(E43=$S$9,F43=$W$7),C43,"")&amp;IF(AND(E44=$S$9,F44=$W$7),C44,"")&amp;IF(AND(E45=$S$9,F45=$W$7),C45,"")&amp;IF(AND(E46=$S$9,F46=$W$7),C46,"")&amp;IF(AND(E47=$S$9,F47=$W$7),C47,"")&amp;IF(AND(E48=$S$9,F48=$W$7),C48,"")&amp;IF(AND(E49=$S$9,F49=$W$7),C49,"")&amp;IF(AND(E50=$S$9,F50=$W$7),C50,"")&amp;IF(AND(E51=$S$9,F51=$W$7),C51,"")&amp;IF(AND(E52=$S$9,F52=$W$7),C52,"")&amp;IF(AND(E53=$S$9,F53=$W$7),C53,"")&amp;IF(AND(E54=$S$9,F54=$W$7),C54,"")</f>
        <v xml:space="preserve">                      </v>
      </c>
      <c r="O9" s="48" t="str">
        <f>+IF(AND(E8=$S$9,F8=$X$7),C8,"")&amp;" "&amp;IF(AND(E9=$S$9,F9=$X$7),C9,"")&amp;" "&amp;IF(AND(E10=$S$9,F10=$X$7),C10,"")&amp;" "&amp;IF(AND(E11=$S$9,F11=$X$7),C11,"")&amp;" "&amp;IF(AND(E12=$S$9,F12=$X$7),C12,"")&amp;" "&amp;IF(AND(E13=$S$9,F13=$X$7),C13,"")&amp;" "&amp;IF(AND(E14=$S$9,F14=$X$7),C14,"")&amp;" "&amp;IF(AND(E15=$S$9,F15=$X$7),C15,"")&amp;" "&amp;IF(AND(E16=$S$9,F16=$X$7),C16,"")&amp;" "&amp;IF(AND(E17=$S$9,F17=$X$7),C17,"")&amp;" "&amp;IF(AND(E18=$S$9,F18=$X$7),C18,"")&amp;" "&amp;IF(AND(E19=$S$9,F19=$X$7),C19,"")&amp;" "&amp;IF(AND(E20=$S$9,F20=$X$7),C20,"")&amp;" "&amp;IF(AND(E21=$S$9,F21=$X$7),C21,"")&amp;" "&amp;IF(AND(E22=$S$9,F22=$X$7),C22,"")&amp;" "&amp;IF(AND(E23=$S$9,F23=$X$7),C23,"")&amp;" "&amp;IF(AND(E24=$S$9,F24=$X$7),C24,"")&amp;" "&amp;IF(AND(E25=$S$9,F25=$X$7),C25,"")&amp;" "&amp;IF(AND(E26=$S$9,F26=$X$7),C26,"")&amp;" "&amp;IF(AND(E27=$S$9,F27=$X$7),C27,"")&amp;" "&amp;IF(AND(E28=$S$9,F28=$X$7),C28,"")&amp;" "&amp;IF(AND(E29=$S$9,F29=$X$7),C29,"")&amp;" "&amp;IF(AND(E30=$S$9,F30=$X$7),C30,"")&amp;IF(AND(E31=$S$9,F31=$X$7),C31,"")&amp;IF(AND(E32=$S$9,F32=$X$7),C32,"")&amp;IF(AND(E33=$S$9,F33=$X$7),C33,"")&amp;IF(AND(E34=$S$9,F34=$X$7),C34,"")&amp;IF(AND(E35=$S$9,F35=$X$7),C35,"")&amp;IF(AND(E36=$S$9,F36=$X$7),C36,"")&amp;IF(AND(E37=$S$9,F37=$X$7),C37,"")&amp;IF(AND(E38=$S$9,F38=$X$7),C38,"")&amp;IF(AND(E39=$S$9,F39=$X$7),C39,"")&amp;IF(AND(E40=$S$9,F40=$X$7),C40,"")&amp;IF(AND(E41=$S$9,F41=$X$7),C41,"")&amp;IF(AND(E42=$S$9,F42=$X$7),C42,"")&amp;IF(AND(E43=$S$9,F43=$X$7),C43,"")&amp;IF(AND(E44=$S$9,F44=$X$7),C44,"")&amp;IF(AND(E45=$S$9,F45=$X$7),C45,"")&amp;IF(AND(E46=$S$9,F46=$X$7),C46,"")&amp;IF(AND(E47=$S$9,F47=$X$7),C47,"")&amp;IF(AND(E48=$S$9,F48=$X$7),C48,"")&amp;IF(AND(E49=$S$9,F49=$X$7),C49,"")&amp;IF(AND(E50=$S$9,F50=$X$7),C50,"")&amp;IF(AND(E51=$S$9,F51=$X$7),C51,"")&amp;IF(AND(E52=$S$9,F52=$X$7),C52,"")&amp;IF(AND(E53=$S$9,F53=$X$7),C53,"")&amp;IF(AND(E54=$S$9,F54=$X$7),C54,"")</f>
        <v xml:space="preserve">  CES-03 CES -04    REC-01       MIS-01        </v>
      </c>
      <c r="P9" s="47"/>
      <c r="Q9" s="161"/>
      <c r="R9" s="49">
        <v>0.8</v>
      </c>
      <c r="S9" s="44" t="s">
        <v>250</v>
      </c>
      <c r="T9" s="20" t="s">
        <v>26</v>
      </c>
      <c r="U9" s="20" t="s">
        <v>26</v>
      </c>
      <c r="V9" s="19" t="s">
        <v>29</v>
      </c>
      <c r="W9" s="19" t="s">
        <v>29</v>
      </c>
      <c r="X9" s="48" t="s">
        <v>30</v>
      </c>
      <c r="AA9" s="39"/>
      <c r="AB9" s="39"/>
      <c r="AC9" s="46"/>
      <c r="AD9" s="51"/>
      <c r="AE9" s="52"/>
      <c r="AF9" s="50"/>
      <c r="AG9" s="50"/>
      <c r="AH9" s="50"/>
      <c r="AI9" s="50"/>
      <c r="AJ9" s="50"/>
      <c r="AK9" s="46"/>
      <c r="AL9" s="46"/>
    </row>
    <row r="10" spans="2:38" ht="93" customHeight="1" x14ac:dyDescent="0.3">
      <c r="B10" s="69" t="str">
        <f>+'Mapa de Riesgos'!C16</f>
        <v>Comunicación estratégica</v>
      </c>
      <c r="C10" s="67" t="str">
        <f>+'Mapa de Riesgos'!D16</f>
        <v>CES-03</v>
      </c>
      <c r="D10" s="142" t="str">
        <f>+'Mapa de Riesgos'!E16</f>
        <v xml:space="preserve">Posibilidad de afectación reputacional por desarticulación entre entidad cabeza de sector y la Unidad debido a falta de comunicación efectiva </v>
      </c>
      <c r="E10" s="68" t="str">
        <f>+'Mapa de Riesgos'!J16</f>
        <v>Alta</v>
      </c>
      <c r="F10" s="68" t="str">
        <f>+'Mapa de Riesgos'!K16</f>
        <v>Catastrófico</v>
      </c>
      <c r="G10" s="70" t="str">
        <f>+'Mapa de Riesgos'!L16</f>
        <v>Extremo</v>
      </c>
      <c r="H10" s="47"/>
      <c r="I10" s="159"/>
      <c r="J10" s="41" t="s">
        <v>251</v>
      </c>
      <c r="K10" s="20" t="str">
        <f>+IF(AND(E8=$S$10,F8=$T$7),C8,"")&amp;" "&amp;IF(AND(E9=$S$10,F9=$T$7),C9,"")&amp;" "&amp;IF(AND(E10=$S$10,F10=$T$7),C10,"")&amp;" "&amp;IF(AND(E11=$S$10,F11=$T$7),C11,"")&amp;" "&amp;IF(AND(E12=$S$10,F12=$T$7),C12,"")&amp;" "&amp;IF(AND(E13=$S$10,F13=$T$7),C13,"")&amp;" "&amp;IF(AND(E14=$S$10,F14=$T$7),C14,"")&amp;" "&amp;IF(AND(E15=$S$10,F15=$T$7),C15,"")&amp;" "&amp;IF(AND(E16=$S$10,F16=$T$7),C16,"")&amp;" "&amp;IF(AND(E17=$S$10,F17=$T$7),C17,"")&amp;" "&amp;IF(AND(E18=$S$10,F18=$T$7),C18,"")&amp;" "&amp;IF(AND(E19=$S$10,F19=$T$7),C19,"")&amp;" "&amp;IF(AND(E20=$S$10,F20=$T$7),C20,"")&amp;" "&amp;IF(AND(E21=$S$10,F21=$T$7),C21,"")&amp;" "&amp;IF(AND(E22=$S$10,F22=$T$7),C22,"")&amp;" "&amp;IF(AND(E23=$S$10,F23=$T$7),C23,"")&amp;" "&amp;IF(AND(E24=$S$10,F24=$T$7),C24,"")&amp;" "&amp;IF(AND(E25=$S$10,F25=$T$7),C25,"")&amp;" "&amp;IF(AND(E26=$S$10,F26=$T$7),C26,"")&amp;" "&amp;IF(AND(E27=$S$10,F27=$T$7),C27,"")&amp;" "&amp;IF(AND(E28=$S$10,F28=$T$7),C28,"")&amp;" "&amp;IF(AND(E29=$S$10,F29=$T$7),C29,"")&amp;" "&amp;IF(AND(E30=$S$10,F30=$T$7),C30,"")&amp;IF(AND(E31=$S$10,F31=$T$7),C31,"")&amp;IF(AND(E32=$S$10,F32=$T$7),C32,"")&amp;IF(AND(E33=$S$10,F33=$T$7),C33,"")&amp;IF(AND(E34=$S$10,F34=$T$7),C34,"")&amp;IF(AND(E35=$S$10,F35=$T$7),C35,"")&amp;IF(AND(E36=$S$10,F36=$T$7),C36,"")&amp;IF(AND(E37=$S$10,F37=$T$7),C37,"")&amp;IF(AND(E38=$S$10,F38=$T$7),C38,"")&amp;IF(AND(E39=$S$10,F39=$T$7),C39,"")&amp;IF(AND(E40=$S$10,F40=$T$7),C40,"")&amp;IF(AND(E41=$S$10,F41=$T$7),C41,"")&amp;IF(AND(E42=$S$10,F42=$T$7),C42,"")&amp;IF(AND(E43=$S$10,F43=$T$7),C43,"")&amp;IF(AND(E44=$S$10,F44=$T$7),C44,"")&amp;IF(AND(E45=$S$10,F45=$T$7),C45,"")&amp;IF(AND(E46=$S$10,F46=$T$7),C46,"")&amp;IF(AND(E47=$S$10,F47=$T$7),C47,"")&amp;IF(AND(E48=$S$10,F48=$T$7),C48,"")&amp;IF(AND(E49=$S$10,F49=$T$7),C49,"")&amp;IF(AND(E50=$S$10,F50=$T$7),C50,"")&amp;IF(AND(E51=$S$10,F51=$T$7),C51,"")&amp;IF(AND(E52=$S$10,F52=$T$7),C52,"")&amp;IF(AND(E53=$S$10,F53=$T$7),C53,"")&amp;IF(AND(E54=$S$10,F54=$T$7),C54,"")</f>
        <v xml:space="preserve">                      EMC - 02</v>
      </c>
      <c r="L10" s="20" t="str">
        <f>+IF(AND(E8=$S$10,F8=$U$7),C8,"")&amp;" "&amp;IF(AND(E9=$S$10,F9=$U$7),C9,"")&amp;" "&amp;IF(AND(E10=$S$10,F10=$U$7),C10,"")&amp;" "&amp;IF(AND(E11=$S$10,F11=$U$7),C11,"")&amp;" "&amp;IF(AND(E12=$S$10,F12=$U$7),C12,"")&amp;" "&amp;IF(AND(E13=$S$10,F13=$U$7),C13,"")&amp;" "&amp;IF(AND(E14=$S$10,F14=$U$7),C14,"")&amp;" "&amp;IF(AND(E15=$S$10,F15=$U$7),C15,"")&amp;" "&amp;IF(AND(E16=$S$10,F16=$U$7),C16,"")&amp;" "&amp;IF(AND(E17=$S$10,F17=$U$7),C17,"")&amp;" "&amp;IF(AND(E18=$S$10,F18=$U$7),C18,"")&amp;" "&amp;IF(AND(E19=$S$10,F19=$U$7),C19,"")&amp;" "&amp;IF(AND(E20=$S$10,F20=$U$7),C20,"")&amp;" "&amp;IF(AND(E21=$S$10,F21=$U$7),C21,"")&amp;" "&amp;IF(AND(E22=$S$10,F22=$U$7),C22,"")&amp;" "&amp;IF(AND(E23=$S$10,F23=$U$7),C23,"")&amp;" "&amp;IF(AND(E24=$S$10,F24=$U$7),C24,"")&amp;" "&amp;IF(AND(E25=$S$10,F25=$U$7),C25,"")&amp;" "&amp;IF(AND(E26=$S$10,F26=$U$7),C26,"")&amp;" "&amp;IF(AND(E27=$S$10,F27=$U$7),C27,"")&amp;" "&amp;IF(AND(E28=$S$10,F28=$U$7),C28,"")&amp;" "&amp;IF(AND(E29=$S$10,F29=$U$7),C29,"")&amp;" "&amp;IF(AND(E30=$S$10,F30=$U$7),C30,"")&amp;IF(AND(E31=$S$10,F31=$U$7),C31,"")&amp;IF(AND(E32=$S$10,F32=$U$7),C32,"")&amp;IF(AND(E33=$S$10,F33=$U$7),C33,"")&amp;IF(AND(E34=$S$10,F34=$U$7),C34,"")&amp;IF(AND(E35=$S$10,F35=$U$7),C35,"")&amp;IF(AND(E36=$S$10,F36=$U$7),C36,"")&amp;IF(AND(E37=$S$10,F37=$U$7),C37,"")&amp;IF(AND(E38=$S$10,F38=$U$7),C38,"")&amp;IF(AND(E39=$S$10,F39=$U$7),C39,"")&amp;IF(AND(E40=$S$10,F40=$U$7),C40,"")&amp;IF(AND(E41=$S$10,F41=$U$7),C41,"")&amp;IF(AND(E42=$S$10,F42=$U$7),C42,"")&amp;IF(AND(E43=$S$10,F43=$U$7),C43,"")&amp;IF(AND(E44=$S$10,F44=$U$7),C44,"")&amp;IF(AND(E45=$S$10,F45=$U$7),C45,"")&amp;IF(AND(E46=$S$10,F46=$U$7),C46,"")&amp;IF(AND(E47=$S$10,F47=$U$7),C47,"")&amp;IF(AND(E48=$S$10,F48=$U$7),C48,"")&amp;IF(AND(E49=$S$10,F49=$U$7),C49,"")&amp;IF(AND(E50=$S$10,F50=$U$7),C50,"")&amp;IF(AND(E51=$S$10,F51=$U$7),C51,"")&amp;IF(AND(E52=$S$10,F52=$U$7),C52,"")&amp;IF(AND(E53=$S$10,F53=$U$7),C53,"")&amp;IF(AND(E54=$S$10,F54=$U$7),C54,"")</f>
        <v xml:space="preserve">                      GCA - 01GFI - 03</v>
      </c>
      <c r="M10" s="20" t="str">
        <f>+IF(AND(E8=$S$10,F8=$V$7),C8,"")&amp;" "&amp;IF(AND(E9=$S$10,F9=$V$7),C9,"")&amp;" "&amp;IF(AND(E10=$S$10,F10=$V$7),C10,"")&amp;" "&amp;IF(AND(E11=$S$10,F11=$V$7),C11,"")&amp;" "&amp;IF(AND(E12=$S$10,F12=$V$7),C12,"")&amp;" "&amp;IF(AND(E13=$S$10,F13=$V$7),C13,"")&amp;" "&amp;IF(AND(E14=$S$10,F14=$V$7),C14,"")&amp;" "&amp;IF(AND(E15=$S$10,F15=$V$7),C15,"")&amp;" "&amp;IF(AND(E16=$S$10,F16=$V$7),C16,"")&amp;" "&amp;IF(AND(E17=$S$10,F17=$V$7),C17,"")&amp;" "&amp;IF(AND(E18=$S$10,F18=$V$7),C18,"")&amp;" "&amp;IF(AND(E19=$S$10,F19=$V$7),C19,"")&amp;" "&amp;IF(AND(E20=$S$10,F20=$V$7),C20,"")&amp;" "&amp;IF(AND(E21=$S$10,F21=$V$7),C21,"")&amp;" "&amp;IF(AND(E22=$S$10,F22=$V$7),C22,"")&amp;" "&amp;IF(AND(E23=$S$10,F23=$V$7),C23,"")&amp;" "&amp;IF(AND(E24=$S$10,F24=$V$7),C24,"")&amp;" "&amp;IF(AND(E25=$S$10,F25=$V$7),C25,"")&amp;" "&amp;IF(AND(E26=$S$10,F26=$V$7),C26,"")&amp;" "&amp;IF(AND(E27=$S$10,F27=$V$7),C27,"")&amp;" "&amp;IF(AND(E28=$S$10,F28=$V$7),C28,"")&amp;" "&amp;IF(AND(E29=$S$10,F29=$V$7),C29,"")&amp;" "&amp;IF(AND(E30=$S$10,F30=$V$7),C30,"")&amp;IF(AND(E31=$S$10,F31=$V$7),C31,"")&amp;IF(AND(E32=$S$10,F32=$V$7),C32,"")&amp;IF(AND(E33=$S$10,F33=$V$7),C33,"")&amp;IF(AND(E34=$S$10,F34=$V$7),C34,"")&amp;IF(AND(E35=$S$10,F35=$V$7),C35,"")&amp;IF(AND(E36=$S$10,F36=$V$7),C36,"")&amp;IF(AND(E37=$S$10,F37=$V$7),C37,"")&amp;IF(AND(E38=$S$10,F38=$V$7),C38,"")&amp;IF(AND(E39=$S$10,F39=$V$7),C39,"")&amp;IF(AND(E40=$S$10,F40=$V$7),C40,"")&amp;IF(AND(E41=$S$10,F41=$V$7),C41,"")&amp;IF(AND(E42=$S$10,F42=$V$7),C42,"")&amp;IF(AND(E43=$S$10,F43=$V$7),C43,"")&amp;IF(AND(E44=$S$10,F44=$V$7),C44,"")&amp;IF(AND(E45=$S$10,F45=$V$7),C45,"")&amp;IF(AND(E46=$S$10,F46=$V$7),C46,"")&amp;IF(AND(E47=$S$10,F47=$V$7),C47,"")&amp;IF(AND(E48=$S$10,F48=$V$7),C48,"")&amp;IF(AND(E49=$S$10,F49=$V$7),C49,"")&amp;IF(AND(E50=$S$10,F50=$V$7),C50,"")&amp;IF(AND(E51=$S$10,F51=$V$7),C51,"")&amp;IF(AND(E52=$S$10,F52=$V$7),C52,"")&amp;IF(AND(E53=$S$10,F53=$V$7),C53,"")&amp;IF(AND(E54=$S$10,F54=$V$7),C54,"")</f>
        <v xml:space="preserve">                  GAD - 02    GCA - 02GJD-02GJD-03EMC - 03</v>
      </c>
      <c r="N10" s="19" t="str">
        <f>+IF(AND(E8=$S$10,F8=$W$7),C8,"")&amp;" "&amp;IF(AND(E9=$S$10,F9=$W$7),C9,"")&amp;" "&amp;IF(AND(E10=$S$10,F10=$W$7),C10,"")&amp;" "&amp;IF(AND(E11=$S$10,F11=$W$7),C11,"")&amp;" "&amp;IF(AND(E12=$S$10,F12=$W$7),C12,"")&amp;" "&amp;IF(AND(E13=$S$10,F13=$W$7),C13,"")&amp;" "&amp;IF(AND(E14=$S$10,F14=$W$7),C14,"")&amp;" "&amp;IF(AND(E15=$S$10,F15=$W$7),C15,"")&amp;" "&amp;IF(AND(E16=$S$10,F16=$W$7),C16,"")&amp;" "&amp;IF(AND(E17=$S$10,F17=$W$7),C17,"")&amp;" "&amp;IF(AND(E18=$S$10,F18=$W$7),C18,"")&amp;" "&amp;IF(AND(E19=$S$10,F19=$W$7),C19,"")&amp;" "&amp;IF(AND(E20=$S$10,F20=$W$7),C20,"")&amp;" "&amp;IF(AND(E21=$S$10,F21=$W$7),C21,"")&amp;" "&amp;IF(AND(E22=$S$10,F22=$W$7),C22,"")&amp;" "&amp;IF(AND(E23=$S$10,F23=$W$7),C23,"")&amp;" "&amp;IF(AND(E24=$S$10,F24=$W$7),C24,"")&amp;" "&amp;IF(AND(E25=$S$10,F25=$W$7),C25,"")&amp;" "&amp;IF(AND(E26=$S$10,F26=$W$7),C26,"")&amp;" "&amp;IF(AND(E27=$S$10,F27=$W$7),C27,"")&amp;" "&amp;IF(AND(E28=$S$10,F28=$W$7),C28,"")&amp;" "&amp;IF(AND(E29=$S$10,F29=$W$7),C29,"")&amp;" "&amp;IF(AND(E30=$S$10,F30=$W$7),C30,"")&amp;IF(AND(E31=$S$10,F31=$W$7),C31,"")&amp;IF(AND(E32=$S$10,F32=$W$7),C32,"")&amp;IF(AND(E33=$S$10,F33=$W$7),C33,"")&amp;IF(AND(E34=$S$10,F34=$W$7),C34,"")&amp;IF(AND(E35=$S$10,F35=$W$7),C35,"")&amp;IF(AND(E36=$S$10,F36=$W$7),C36,"")&amp;IF(AND(E37=$S$10,F37=$W$7),C37,"")&amp;IF(AND(E38=$S$10,F38=$W$7),C38,"")&amp;IF(AND(E39=$S$10,F39=$W$7),C39,"")&amp;IF(AND(E40=$S$10,F40=$W$7),C40,"")&amp;IF(AND(E41=$S$10,F41=$W$7),C41,"")&amp;IF(AND(E42=$S$10,F42=$W$7),C42,"")&amp;IF(AND(E43=$S$10,F43=$W$7),C43,"")&amp;IF(AND(E44=$S$10,F44=$W$7),C44,"")&amp;IF(AND(E45=$S$10,F45=$W$7),C45,"")&amp;IF(AND(E46=$S$10,F46=$W$7),C46,"")&amp;IF(AND(E47=$S$10,F47=$W$7),C47,"")&amp;IF(AND(E48=$S$10,F48=$W$7),C48,"")&amp;IF(AND(E49=$S$10,F49=$W$7),C49,"")&amp;IF(AND(E50=$S$10,F50=$W$7),C50,"")&amp;IF(AND(E51=$S$10,F51=$W$7),C51,"")&amp;IF(AND(E52=$S$10,F52=$W$7),C52,"")&amp;IF(AND(E53=$S$10,F53=$W$7),C53,"")&amp;IF(AND(E54=$S$10,F54=$W$7),C54,"")</f>
        <v xml:space="preserve">     DES -02          MIS-02      GAD - 05 EMC - 01</v>
      </c>
      <c r="O10" s="48" t="str">
        <f>+IF(AND(E8=$S$10,F8=$X$7),C8,"")&amp;" "&amp;IF(AND(E9=$S$10,F9=$X$7),C9,"")&amp;" "&amp;IF(AND(E10=$S$10,F10=$X$7),C10,"")&amp;" "&amp;IF(AND(E11=$S$10,F11=$X$7),C11,"")&amp;" "&amp;IF(AND(E12=$S$10,F12=$X$7),C12,"")&amp;" "&amp;IF(AND(E13=$S$10,F13=$X$7),C13,"")&amp;" "&amp;IF(AND(E14=$S$10,F14=$X$7),C14,"")&amp;" "&amp;IF(AND(E15=$S$10,F15=$X$7),C15,"")&amp;" "&amp;IF(AND(E16=$S$10,F16=$X$7),C16,"")&amp;" "&amp;IF(AND(E17=$S$10,F17=$X$7),C17,"")&amp;" "&amp;IF(AND(E18=$S$10,F18=$X$7),C18,"")&amp;" "&amp;IF(AND(E19=$S$10,F19=$X$7),C19,"")&amp;" "&amp;IF(AND(E20=$S$10,F20=$X$7),C20,"")&amp;" "&amp;IF(AND(E21=$S$10,F21=$X$7),C21,"")&amp;" "&amp;IF(AND(E22=$S$10,F22=$X$7),C22,"")&amp;" "&amp;IF(AND(E23=$S$10,F23=$X$7),C23,"")&amp;" "&amp;IF(AND(E24=$S$10,F24=$X$7),C24,"")&amp;" "&amp;IF(AND(E25=$S$10,F25=$X$7),C25,"")&amp;" "&amp;IF(AND(E26=$S$10,F26=$X$7),C26,"")&amp;" "&amp;IF(AND(E27=$S$10,F27=$X$7),C27,"")&amp;" "&amp;IF(AND(E28=$S$10,F28=$X$7),C28,"")&amp;" "&amp;IF(AND(E29=$S$10,F29=$X$7),C29,"")&amp;" "&amp;IF(AND(E30=$S$10,F30=$X$7),C30,"")&amp;IF(AND(E31=$S$10,F31=$X$7),C31,"")&amp;IF(AND(E32=$S$10,F32=$X$7),C32,"")&amp;IF(AND(E33=$S$10,F33=$X$7),C33,"")&amp;IF(AND(E34=$S$10,F34=$X$7),C34,"")&amp;IF(AND(E35=$S$10,F35=$X$7),C35,"")&amp;IF(AND(E36=$S$10,F36=$X$7),C36,"")&amp;IF(AND(E37=$S$10,F37=$X$7),C37,"")&amp;IF(AND(E38=$S$10,F38=$X$7),C38,"")&amp;IF(AND(E39=$S$10,F39=$X$7),C39,"")&amp;IF(AND(E40=$S$10,F40=$X$7),C40,"")&amp;IF(AND(E41=$S$10,F41=$X$7),C41,"")&amp;IF(AND(E42=$S$10,F42=$X$7),C42,"")&amp;IF(AND(E43=$S$10,F43=$X$7),C43,"")&amp;IF(AND(E44=$S$10,F44=$X$7),C44,"")&amp;IF(AND(E45=$S$10,F45=$X$7),C45,"")&amp;IF(AND(E46=$S$10,F46=$X$7),C46,"")&amp;IF(AND(E47=$S$10,F47=$X$7),C47,"")&amp;IF(AND(E48=$S$10,F48=$X$7),C48,"")&amp;IF(AND(E49=$S$10,F49=$X$7),C49,"")&amp;IF(AND(E50=$S$10,F50=$X$7),C50,"")&amp;IF(AND(E51=$S$10,F51=$X$7),C51,"")&amp;IF(AND(E52=$S$10,F52=$X$7),C52,"")&amp;IF(AND(E53=$S$10,F53=$X$7),C53,"")&amp;IF(AND(E54=$S$10,F54=$X$7),C54,"")</f>
        <v xml:space="preserve">             GIT- 04         GCA - 03GDO - 02GTH-05GTH-06</v>
      </c>
      <c r="P10" s="47"/>
      <c r="Q10" s="161"/>
      <c r="R10" s="49">
        <v>0.6</v>
      </c>
      <c r="S10" s="44" t="s">
        <v>251</v>
      </c>
      <c r="T10" s="20" t="s">
        <v>26</v>
      </c>
      <c r="U10" s="20" t="s">
        <v>26</v>
      </c>
      <c r="V10" s="20" t="s">
        <v>26</v>
      </c>
      <c r="W10" s="19" t="s">
        <v>29</v>
      </c>
      <c r="X10" s="48" t="s">
        <v>30</v>
      </c>
      <c r="AA10" s="39"/>
      <c r="AB10" s="39"/>
      <c r="AC10" s="46"/>
      <c r="AD10" s="51"/>
      <c r="AE10" s="52"/>
      <c r="AF10" s="50"/>
      <c r="AG10" s="50"/>
      <c r="AH10" s="50"/>
      <c r="AI10" s="50"/>
      <c r="AJ10" s="53"/>
      <c r="AK10" s="46"/>
      <c r="AL10" s="46"/>
    </row>
    <row r="11" spans="2:38" ht="93" customHeight="1" x14ac:dyDescent="0.3">
      <c r="B11" s="69" t="str">
        <f>+'Mapa de Riesgos'!C17</f>
        <v>Comunicación Estratégica</v>
      </c>
      <c r="C11" s="67" t="str">
        <f>+'Mapa de Riesgos'!D17</f>
        <v>CES -04</v>
      </c>
      <c r="D11" s="142" t="str">
        <f>+'Mapa de Riesgos'!E17</f>
        <v>Posibilidad de afectación a grupos de valor por intereses particulares en las comunicaciones del PAE por parte de otros actores con desconocimiento de los lineamientos normativos y técnicos para la operación del programa</v>
      </c>
      <c r="E11" s="68" t="str">
        <f>+'Mapa de Riesgos'!J17</f>
        <v>Alta</v>
      </c>
      <c r="F11" s="68" t="str">
        <f>+'Mapa de Riesgos'!K17</f>
        <v>Catastrófico</v>
      </c>
      <c r="G11" s="70" t="str">
        <f>+'Mapa de Riesgos'!L17</f>
        <v>Extremo</v>
      </c>
      <c r="H11" s="47"/>
      <c r="I11" s="159"/>
      <c r="J11" s="41" t="s">
        <v>247</v>
      </c>
      <c r="K11" s="21" t="str">
        <f>+IF(AND(E8=$S$11,F8=$T$7),C8,"")&amp;" "&amp;IF(AND(E9=$S$11,F9=$T$7),C9,"")&amp;" "&amp;IF(AND(E10=$S$11,F10=$T$7),C10,"")&amp;" "&amp;IF(AND(E11=$S$11,F11=$T$7),C11,"")&amp;" "&amp;IF(AND(E12=$S$11,F12=$T$7),C12,"")&amp;" "&amp;IF(AND(E13=$S$11,F13=$T$7),C13,"")&amp;" "&amp;IF(AND(E14=$S$11,F14=$T$7),C14,"")&amp;" "&amp;IF(AND(E15=$S$11,F15=$T$7),C15,"")&amp;" "&amp;IF(AND(E16=$S$11,F16=$T$7),C16,"")&amp;" "&amp;IF(AND(E17=$S$11,F17=$T$7),C17,"")&amp;" "&amp;IF(AND(E18=$S$11,F18=$T$7),C18,"")&amp;" "&amp;IF(AND(E19=$S$11,F19=$T$7),C19,"")&amp;" "&amp;IF(AND(E20=$S$11,F20=$T$7),C20,"")&amp;" "&amp;IF(AND(E21=$S$11,F21=$T$7),C21,"")&amp;" "&amp;IF(AND(E22=$S$11,F22=$T$7),C22,"")&amp;" "&amp;IF(AND(E23=$S$11,F23=$T$7),C23,"")&amp;" "&amp;IF(AND(E24=$S$11,F24=$T$7),C24,"")&amp;" "&amp;IF(AND(E25=$S$11,F25=$T$7),C25,"")&amp;" "&amp;IF(AND(E26=$S$11,F26=$T$7),C26,"")&amp;" "&amp;IF(AND(E27=$S$11,F27=$T$7),C27,"")&amp;" "&amp;IF(AND(E28=$S$11,F28=$T$7),C28,"")&amp;" "&amp;IF(AND(E29=$S$11,F29=$T$7),C29,"")&amp;" "&amp;IF(AND(E30=$S$11,F30=$T$7),C30,"")&amp;IF(AND(E31=$S$11,F31=$T$7),C31,"")&amp;IF(AND(E32=$S$11,F32=$T$7),C32,"")&amp;IF(AND(E33=$S$11,F33=$T$7),C33,"")&amp;IF(AND(E34=$S$11,F34=$T$7),C34,"")&amp;IF(AND(E35=$S$11,F35=$T$7),C35,"")&amp;IF(AND(E36=$S$11,F36=$T$7),C36,"")&amp;IF(AND(E37=$S$11,F37=$T$7),C37,"")&amp;IF(AND(E38=$S$11,F38=$T$7),C38,"")&amp;IF(AND(E39=$S$11,F39=$T$7),C39,"")&amp;IF(AND(E40=$S$11,F40=$T$7),C40,"")&amp;IF(AND(E41=$S$11,F41=$T$7),C41,"")&amp;IF(AND(E42=$S$11,F42=$T$7),C42,"")&amp;IF(AND(E43=$S$11,F43=$T$7),C43,"")&amp;IF(AND(E44=$S$11,F44=$T$7),C44,"")&amp;IF(AND(E45=$S$11,F45=$T$7),C45,"")&amp;IF(AND(E46=$S$11,F46=$T$7),C46,"")&amp;IF(AND(E47=$S$11,F47=$T$7),C47,"")&amp;IF(AND(E48=$S$11,F48=$T$7),C48,"")&amp;IF(AND(E49=$S$11,F49=$T$7),C49,"")&amp;IF(AND(E50=$S$11,F50=$T$7),C50,"")&amp;IF(AND(E51=$S$11,F51=$T$7),C51,"")&amp;IF(AND(E52=$S$11,F52=$T$7),C52,"")&amp;IF(AND(E53=$S$11,F53=$T$7),C53,"")&amp;IF(AND(E54=$S$11,F54=$T$7),C54,"")</f>
        <v xml:space="preserve">                      </v>
      </c>
      <c r="L11" s="20" t="str">
        <f>+IF(AND(E8=$S$11,F8=$U$7),C8,"")&amp;" "&amp;IF(AND(E9=$S$11,F9=$U$7),C9,"")&amp;" "&amp;IF(AND(E10=$S$11,F10=$U$7),C10,"")&amp;" "&amp;IF(AND(E11=$S$11,F11=$U$7),C11,"")&amp;" "&amp;IF(AND(E12=$S$11,F12=$U$7),C12,"")&amp;" "&amp;IF(AND(E13=$S$11,F13=$U$7),C13,"")&amp;" "&amp;IF(AND(E14=$S$11,F14=$U$7),C14,"")&amp;" "&amp;IF(AND(E15=$S$11,F15=$U$7),C15,"")&amp;" "&amp;IF(AND(E16=$S$11,F16=$U$7),C16,"")&amp;" "&amp;IF(AND(E17=$S$11,F17=$U$7),C17,"")&amp;" "&amp;IF(AND(E18=$S$11,F18=$U$7),C18,"")&amp;" "&amp;IF(AND(E19=$S$11,F19=$U$7),C19,"")&amp;" "&amp;IF(AND(E20=$S$11,F20=$U$7),C20,"")&amp;" "&amp;IF(AND(E21=$S$11,F21=$U$7),C21,"")&amp;" "&amp;IF(AND(E22=$S$11,F22=$U$7),C22,"")&amp;" "&amp;IF(AND(E23=$S$11,F23=$U$7),C23,"")&amp;" "&amp;IF(AND(E24=$S$11,F24=$U$7),C24,"")&amp;" "&amp;IF(AND(E25=$S$11,F25=$U$7),C25,"")&amp;" "&amp;IF(AND(E26=$S$11,F26=$U$7),C26,"")&amp;" "&amp;IF(AND(E27=$S$11,F27=$U$7),C27,"")&amp;" "&amp;IF(AND(E28=$S$11,F28=$U$7),C28,"")&amp;" "&amp;IF(AND(E29=$S$11,F29=$U$7),C29,"")&amp;" "&amp;IF(AND(E30=$S$11,F30=$U$7),C30,"")&amp;IF(AND(E31=$S$11,F31=$U$7),C31,"")&amp;IF(AND(E32=$S$11,F32=$U$7),C32,"")&amp;IF(AND(E33=$S$11,F33=$U$7),C33,"")&amp;IF(AND(E34=$S$11,F34=$U$7),C34,"")&amp;IF(AND(E35=$S$11,F35=$U$7),C35,"")&amp;IF(AND(E36=$S$11,F36=$U$7),C36,"")&amp;IF(AND(E37=$S$11,F37=$U$7),C37,"")&amp;IF(AND(E38=$S$11,F38=$U$7),C38,"")&amp;IF(AND(E39=$S$11,F39=$U$7),C39,"")&amp;IF(AND(E40=$S$11,F40=$U$7),C40,"")&amp;IF(AND(E41=$S$11,F41=$U$7),C41,"")&amp;IF(AND(E42=$S$11,F42=$U$7),C42,"")&amp;IF(AND(E43=$S$11,F43=$U$7),C43,"")&amp;IF(AND(E44=$S$11,F44=$U$7),C44,"")&amp;IF(AND(E45=$S$11,F45=$U$7),C45,"")&amp;IF(AND(E46=$S$11,F46=$U$7),C46,"")&amp;IF(AND(E47=$S$11,F47=$U$7),C47,"")&amp;IF(AND(E48=$S$11,F48=$U$7),C48,"")&amp;IF(AND(E49=$S$11,F49=$U$7),C49,"")&amp;IF(AND(E50=$S$11,F50=$U$7),C50,"")&amp;IF(AND(E51=$S$11,F51=$U$7),C51,"")&amp;IF(AND(E52=$S$11,F52=$U$7),C52,"")&amp;IF(AND(E53=$S$11,F53=$U$7),C53,"")&amp;IF(AND(E54=$S$11,F54=$U$7),C54,"")</f>
        <v xml:space="preserve">                      GTH-02GTH-04</v>
      </c>
      <c r="M11" s="20" t="str">
        <f>+IF(AND(E8=$S$11,F8=$V$7),C8,"")&amp;" "&amp;IF(AND(E9=$S$11,F9=$V$7),C9,"")&amp;" "&amp;IF(AND(E10=$S$11,F10=$V$7),C10,"")&amp;" "&amp;IF(AND(E11=$S$11,F11=$V$7),C11,"")&amp;" "&amp;IF(AND(E12=$S$11,F12=$V$7),C12,"")&amp;" "&amp;IF(AND(E13=$S$11,F13=$V$7),C13,"")&amp;" "&amp;IF(AND(E14=$S$11,F14=$V$7),C14,"")&amp;" "&amp;IF(AND(E15=$S$11,F15=$V$7),C15,"")&amp;" "&amp;IF(AND(E16=$S$11,F16=$V$7),C16,"")&amp;" "&amp;IF(AND(E17=$S$11,F17=$V$7),C17,"")&amp;" "&amp;IF(AND(E18=$S$11,F18=$V$7),C18,"")&amp;" "&amp;IF(AND(E19=$S$11,F19=$V$7),C19,"")&amp;" "&amp;IF(AND(E20=$S$11,F20=$V$7),C20,"")&amp;" "&amp;IF(AND(E21=$S$11,F21=$V$7),C21,"")&amp;" "&amp;IF(AND(E22=$S$11,F22=$V$7),C22,"")&amp;" "&amp;IF(AND(E23=$S$11,F23=$V$7),C23,"")&amp;" "&amp;IF(AND(E24=$S$11,F24=$V$7),C24,"")&amp;" "&amp;IF(AND(E25=$S$11,F25=$V$7),C25,"")&amp;" "&amp;IF(AND(E26=$S$11,F26=$V$7),C26,"")&amp;" "&amp;IF(AND(E27=$S$11,F27=$V$7),C27,"")&amp;" "&amp;IF(AND(E28=$S$11,F28=$V$7),C28,"")&amp;" "&amp;IF(AND(E29=$S$11,F29=$V$7),C29,"")&amp;" "&amp;IF(AND(E30=$S$11,F30=$V$7),C30,"")&amp;IF(AND(E31=$S$11,F31=$V$7),C31,"")&amp;IF(AND(E32=$S$11,F32=$V$7),C32,"")&amp;IF(AND(E33=$S$11,F33=$V$7),C33,"")&amp;IF(AND(E34=$S$11,F34=$V$7),C34,"")&amp;IF(AND(E35=$S$11,F35=$V$7),C35,"")&amp;IF(AND(E36=$S$11,F36=$V$7),C36,"")&amp;IF(AND(E37=$S$11,F37=$V$7),C37,"")&amp;IF(AND(E38=$S$11,F38=$V$7),C38,"")&amp;IF(AND(E39=$S$11,F39=$V$7),C39,"")&amp;IF(AND(E40=$S$11,F40=$V$7),C40,"")&amp;IF(AND(E41=$S$11,F41=$V$7),C41,"")&amp;IF(AND(E42=$S$11,F42=$V$7),C42,"")&amp;IF(AND(E43=$S$11,F43=$V$7),C43,"")&amp;IF(AND(E44=$S$11,F44=$V$7),C44,"")&amp;IF(AND(E45=$S$11,F45=$V$7),C45,"")&amp;IF(AND(E46=$S$11,F46=$V$7),C46,"")&amp;IF(AND(E47=$S$11,F47=$V$7),C47,"")&amp;IF(AND(E48=$S$11,F48=$V$7),C48,"")&amp;IF(AND(E49=$S$11,F49=$V$7),C49,"")&amp;IF(AND(E50=$S$11,F50=$V$7),C50,"")&amp;IF(AND(E51=$S$11,F51=$V$7),C51,"")&amp;IF(AND(E52=$S$11,F52=$V$7),C52,"")&amp;IF(AND(E53=$S$11,F53=$V$7),C53,"")&amp;IF(AND(E54=$S$11,F54=$V$7),C54,"")</f>
        <v>CES-01    DES -01                  GDO - 03GFI - 04GTH-03MTS-02</v>
      </c>
      <c r="N11" s="19" t="str">
        <f>+IF(AND(E8=$S$11,F8=$W$7),C8,"")&amp;" "&amp;IF(AND(E9=$S$11,F9=$W$7),C9,"")&amp;" "&amp;IF(AND(E10=$S$11,F10=$W$7),C10,"")&amp;" "&amp;IF(AND(E11=$S$11,F11=$W$7),C11,"")&amp;" "&amp;IF(AND(E12=$S$11,F12=$W$7),C12,"")&amp;" "&amp;IF(AND(E13=$S$11,F13=$W$7),C13,"")&amp;" "&amp;IF(AND(E14=$S$11,F14=$W$7),C14,"")&amp;" "&amp;IF(AND(E15=$S$11,F15=$W$7),C15,"")&amp;" "&amp;IF(AND(E16=$S$11,F16=$W$7),C16,"")&amp;" "&amp;IF(AND(E17=$S$11,F17=$W$7),C17,"")&amp;" "&amp;IF(AND(E18=$S$11,F18=$W$7),C18,"")&amp;" "&amp;IF(AND(E19=$S$11,F19=$W$7),C19,"")&amp;" "&amp;IF(AND(E20=$S$11,F20=$W$7),C20,"")&amp;" "&amp;IF(AND(E21=$S$11,F21=$W$7),C21,"")&amp;" "&amp;IF(AND(E22=$S$11,F22=$W$7),C22,"")&amp;" "&amp;IF(AND(E23=$S$11,F23=$W$7),C23,"")&amp;" "&amp;IF(AND(E24=$S$11,F24=$W$7),C24,"")&amp;" "&amp;IF(AND(E25=$S$11,F25=$W$7),C25,"")&amp;" "&amp;IF(AND(E26=$S$11,F26=$W$7),C26,"")&amp;" "&amp;IF(AND(E27=$S$11,F27=$W$7),C27,"")&amp;" "&amp;IF(AND(E28=$S$11,F28=$W$7),C28,"")&amp;" "&amp;IF(AND(E29=$S$11,F29=$W$7),C29,"")&amp;" "&amp;IF(AND(E30=$S$11,F30=$W$7),C30,"")&amp;IF(AND(E31=$S$11,F31=$W$7),C31,"")&amp;IF(AND(E32=$S$11,F32=$W$7),C32,"")&amp;IF(AND(E33=$S$11,F33=$W$7),C33,"")&amp;IF(AND(E34=$S$11,F34=$W$7),C34,"")&amp;IF(AND(E35=$S$11,F35=$W$7),C35,"")&amp;IF(AND(E36=$S$11,F36=$W$7),C36,"")&amp;IF(AND(E37=$S$11,F37=$W$7),C37,"")&amp;IF(AND(E38=$S$11,F38=$W$7),C38,"")&amp;IF(AND(E39=$S$11,F39=$W$7),C39,"")&amp;IF(AND(E40=$S$11,F40=$W$7),C40,"")&amp;IF(AND(E41=$S$11,F41=$W$7),C41,"")&amp;IF(AND(E42=$S$11,F42=$W$7),C42,"")&amp;IF(AND(E43=$S$11,F43=$W$7),C43,"")&amp;IF(AND(E44=$S$11,F44=$W$7),C44,"")&amp;IF(AND(E45=$S$11,F45=$W$7),C45,"")&amp;IF(AND(E46=$S$11,F46=$W$7),C46,"")&amp;IF(AND(E47=$S$11,F47=$W$7),C47,"")&amp;IF(AND(E48=$S$11,F48=$W$7),C48,"")&amp;IF(AND(E49=$S$11,F49=$W$7),C49,"")&amp;IF(AND(E50=$S$11,F50=$W$7),C50,"")&amp;IF(AND(E51=$S$11,F51=$W$7),C51,"")&amp;IF(AND(E52=$S$11,F52=$W$7),C52,"")&amp;IF(AND(E53=$S$11,F53=$W$7),C53,"")&amp;IF(AND(E54=$S$11,F54=$W$7),C54,"")</f>
        <v xml:space="preserve">                 GAD - 01  GAD - 03   MTS-01</v>
      </c>
      <c r="O11" s="48" t="str">
        <f>+IF(AND(E8=$S$11,F8=$X$7),C8,"")&amp;" "&amp;IF(AND(E9=$S$11,F9=$X$7),C9,"")&amp;" "&amp;IF(AND(E10=$S$11,F10=$X$7),C10,"")&amp;" "&amp;IF(AND(E11=$S$11,F11=$X$7),C11,"")&amp;" "&amp;IF(AND(E12=$S$11,F12=$X$7),C12,"")&amp;" "&amp;IF(AND(E13=$S$11,F13=$X$7),C13,"")&amp;" "&amp;IF(AND(E14=$S$11,F14=$X$7),C14,"")&amp;" "&amp;IF(AND(E15=$S$11,F15=$X$7),C15,"")&amp;" "&amp;IF(AND(E16=$S$11,F16=$X$7),C16,"")&amp;" "&amp;IF(AND(E17=$S$11,F17=$X$7),C17,"")&amp;" "&amp;IF(AND(E18=$S$11,F18=$X$7),C18,"")&amp;" "&amp;IF(AND(E19=$S$11,F19=$X$7),C19,"")&amp;" "&amp;IF(AND(E20=$S$11,F20=$X$7),C20,"")&amp;" "&amp;IF(AND(E21=$S$11,F21=$X$7),C21,"")&amp;" "&amp;IF(AND(E22=$S$11,F22=$X$7),C22,"")&amp;" "&amp;IF(AND(E23=$S$11,F23=$X$7),C23,"")&amp;" "&amp;IF(AND(E24=$S$11,F24=$X$7),C24,"")&amp;" "&amp;IF(AND(E25=$S$11,F25=$X$7),C25,"")&amp;" "&amp;IF(AND(E26=$S$11,F26=$X$7),C26,"")&amp;" "&amp;IF(AND(E27=$S$11,F27=$X$7),C27,"")&amp;" "&amp;IF(AND(E28=$S$11,F28=$X$7),C28,"")&amp;" "&amp;IF(AND(E29=$S$11,F29=$X$7),C29,"")&amp;" "&amp;IF(AND(E30=$S$11,F30=$X$7),C30,"")&amp;IF(AND(E31=$S$11,F31=$X$7),C31,"")&amp;IF(AND(E32=$S$11,F32=$X$7),C32,"")&amp;IF(AND(E33=$S$11,F33=$X$7),C33,"")&amp;IF(AND(E34=$S$11,F34=$X$7),C34,"")&amp;IF(AND(E35=$S$11,F35=$X$7),C35,"")&amp;IF(AND(E36=$S$11,F36=$X$7),C36,"")&amp;IF(AND(E37=$S$11,F37=$X$7),C37,"")&amp;IF(AND(E38=$S$11,F38=$X$7),C38,"")&amp;IF(AND(E39=$S$11,F39=$X$7),C39,"")&amp;IF(AND(E40=$S$11,F40=$X$7),C40,"")&amp;IF(AND(E41=$S$11,F41=$X$7),C41,"")&amp;IF(AND(E42=$S$11,F42=$X$7),C42,"")&amp;IF(AND(E43=$S$11,F43=$X$7),C43,"")&amp;IF(AND(E44=$S$11,F44=$X$7),C44,"")&amp;IF(AND(E45=$S$11,F45=$X$7),C45,"")&amp;IF(AND(E46=$S$11,F46=$X$7),C46,"")&amp;IF(AND(E47=$S$11,F47=$X$7),C47,"")&amp;IF(AND(E48=$S$11,F48=$X$7),C48,"")&amp;IF(AND(E49=$S$11,F49=$X$7),C49,"")&amp;IF(AND(E50=$S$11,F50=$X$7),C50,"")&amp;IF(AND(E51=$S$11,F51=$X$7),C51,"")&amp;IF(AND(E52=$S$11,F52=$X$7),C52,"")&amp;IF(AND(E53=$S$11,F53=$X$7),C53,"")&amp;IF(AND(E54=$S$11,F54=$X$7),C54,"")</f>
        <v xml:space="preserve">        REC-02 REC-03 GIT- 01            GJD-01</v>
      </c>
      <c r="P11" s="47"/>
      <c r="Q11" s="161"/>
      <c r="R11" s="49">
        <v>0.4</v>
      </c>
      <c r="S11" s="44" t="s">
        <v>247</v>
      </c>
      <c r="T11" s="21" t="s">
        <v>31</v>
      </c>
      <c r="U11" s="20" t="s">
        <v>26</v>
      </c>
      <c r="V11" s="20" t="s">
        <v>26</v>
      </c>
      <c r="W11" s="19" t="s">
        <v>29</v>
      </c>
      <c r="X11" s="48" t="s">
        <v>30</v>
      </c>
      <c r="AA11" s="39"/>
      <c r="AB11" s="39"/>
      <c r="AC11" s="46"/>
      <c r="AD11" s="51"/>
      <c r="AE11" s="52"/>
      <c r="AF11" s="50"/>
      <c r="AG11" s="50"/>
      <c r="AH11" s="50"/>
      <c r="AI11" s="53"/>
      <c r="AJ11" s="50"/>
      <c r="AK11" s="46"/>
      <c r="AL11" s="46"/>
    </row>
    <row r="12" spans="2:38" ht="93" customHeight="1" thickBot="1" x14ac:dyDescent="0.35">
      <c r="B12" s="69" t="str">
        <f>+'Mapa de Riesgos'!C18</f>
        <v xml:space="preserve"> Direccionamiento Estratégico</v>
      </c>
      <c r="C12" s="67" t="str">
        <f>+'Mapa de Riesgos'!D18</f>
        <v>DES -01</v>
      </c>
      <c r="D12" s="142" t="str">
        <f>+'Mapa de Riesgos'!E18</f>
        <v>Posibilidad de afectación reputacional por el incumplimiento de los objetivos y metas institucionales debido a la implementación de lineamientos estratégicos internos desarticulados con la operación</v>
      </c>
      <c r="E12" s="68" t="str">
        <f>+'Mapa de Riesgos'!J18</f>
        <v>Baja</v>
      </c>
      <c r="F12" s="68" t="str">
        <f>+'Mapa de Riesgos'!K18</f>
        <v>Moderado</v>
      </c>
      <c r="G12" s="70" t="str">
        <f>+'Mapa de Riesgos'!L18</f>
        <v>Moderado</v>
      </c>
      <c r="H12" s="47"/>
      <c r="I12" s="160"/>
      <c r="J12" s="54" t="s">
        <v>248</v>
      </c>
      <c r="K12" s="55" t="str">
        <f>+IF(AND(E8=$S$12,F8=$T$7),C8,"")&amp;" "&amp;IF(AND(E9=$S$12,F9=$T$7),C9,"")&amp;" "&amp;IF(AND(E10=$S$12,F10=$T$7),C10,"")&amp;" "&amp;IF(AND(E11=$S$12,F11=$T$7),C11,"")&amp;" "&amp;IF(AND(E12=$S$12,F12=$T$7),C12,"")&amp;" "&amp;IF(AND(E13=$S$12,F13=$T$7),C13,"")&amp;" "&amp;IF(AND(E14=$S$12,F14=$T$7),C14,"")&amp;" "&amp;IF(AND(E15=$S$12,F15=$T$7),C15,"")&amp;" "&amp;IF(AND(E16=$S$12,F16=$T$7),C16,"")&amp;" "&amp;IF(AND(E17=$S$12,F17=$T$7),C17,"")&amp;" "&amp;IF(AND(E18=$S$12,F18=$T$7),C18,"")&amp;" "&amp;IF(AND(E19=$S$12,F19=$T$7),C19,"")&amp;" "&amp;IF(AND(E20=$S$12,F20=$T$7),C20,"")&amp;" "&amp;IF(AND(E21=$S$12,F21=$T$7),C21,"")&amp;" "&amp;IF(AND(E22=$S$12,F22=$T$7),C22,"")&amp;" "&amp;IF(AND(E23=$S$12,F23=$T$7),C23,"")&amp;" "&amp;IF(AND(E24=$S$12,F24=$T$7),C24,"")&amp;" "&amp;IF(AND(E25=$S$12,F25=$T$7),C25,"")&amp;" "&amp;IF(AND(E26=$S$12,F26=$T$7),C26,"")&amp;" "&amp;IF(AND(E27=$S$12,F27=$T$7),C27,"")&amp;" "&amp;IF(AND(E28=$S$12,F28=$T$7),C28,"")&amp;" "&amp;IF(AND(E29=$S$12,F29=$T$7),C29,"")&amp;" "&amp;IF(AND(E30=$S$12,F30=$T$7),C30,"")&amp;IF(AND(E31=$S$12,F31=$T$7),C31,"")&amp;IF(AND(E32=$S$12,F32=$T$7),C32,"")&amp;IF(AND(E33=$S$12,F33=$T$7),C33,"")&amp;IF(AND(E34=$S$12,F34=$T$7),C34,"")&amp;IF(AND(E35=$S$12,F35=$T$7),C35,"")&amp;IF(AND(E36=$S$12,F36=$T$7),C36,"")&amp;IF(AND(E37=$S$12,F37=$T$7),C37,"")&amp;IF(AND(E38=$S$12,F38=$T$7),C38,"")&amp;IF(AND(E39=$S$12,F39=$T$7),C39,"")&amp;IF(AND(E40=$S$12,F40=$T$7),C40,"")&amp;IF(AND(E41=$S$12,F41=$T$7),C41,"")&amp;IF(AND(E42=$S$12,F42=$T$7),C42,"")&amp;IF(AND(E43=$S$12,F43=$T$7),C43,"")&amp;IF(AND(E44=$S$12,F44=$T$7),C44,"")&amp;IF(AND(E45=$S$12,F45=$T$7),C45,"")&amp;IF(AND(E46=$S$12,F46=$T$7),C46,"")&amp;IF(AND(E47=$S$12,F47=$T$7),C47,"")&amp;IF(AND(E48=$S$12,F48=$T$7),C48,"")&amp;IF(AND(E49=$S$12,F49=$T$7),C49,"")&amp;IF(AND(E50=$S$12,F50=$T$7),C50,"")&amp;IF(AND(E51=$S$12,F51=$T$7),C51,"")&amp;IF(AND(E52=$S$12,F52=$T$7),C52,"")&amp;IF(AND(E53=$S$12,F53=$T$7),C53,"")&amp;IF(AND(E54=$S$12,F54=$T$7),C54,"")</f>
        <v xml:space="preserve">                      </v>
      </c>
      <c r="L12" s="55" t="str">
        <f>+IF(AND(E8=$S$12,F8=$U$7),C8,"")&amp;" "&amp;IF(AND(E9=$S$12,F9=$U$7),C9,"")&amp;" "&amp;IF(AND(E10=$S$12,F10=$U$7),C10,"")&amp;" "&amp;IF(AND(E11=$S$12,F11=$U$7),C11,"")&amp;" "&amp;IF(AND(E12=$S$12,F12=$U$7),C12,"")&amp;" "&amp;IF(AND(E13=$S$12,F13=$U$7),C13,"")&amp;" "&amp;IF(AND(E14=$S$12,F14=$U$7),C14,"")&amp;" "&amp;IF(AND(E15=$S$12,F15=$U$7),C15,"")&amp;" "&amp;IF(AND(E16=$S$12,F16=$U$7),C16,"")&amp;" "&amp;IF(AND(E17=$S$12,F17=$U$7),C17,"")&amp;" "&amp;IF(AND(E18=$S$12,F18=$U$7),C18,"")&amp;" "&amp;IF(AND(E19=$S$12,F19=$U$7),C19,"")&amp;" "&amp;IF(AND(E20=$S$12,F20=$U$7),C20,"")&amp;" "&amp;IF(AND(E21=$S$12,F21=$U$7),C21,"")&amp;" "&amp;IF(AND(E22=$S$12,F22=$U$7),C22,"")&amp;" "&amp;IF(AND(E23=$S$12,F23=$U$7),C23,"")&amp;" "&amp;IF(AND(E24=$S$12,F24=$U$7),C24,"")&amp;" "&amp;IF(AND(E25=$S$12,F25=$U$7),C25,"")&amp;" "&amp;IF(AND(E26=$S$12,F26=$U$7),C26,"")&amp;" "&amp;IF(AND(E27=$S$12,F27=$U$7),C27,"")&amp;" "&amp;IF(AND(E28=$S$12,F28=$U$7),C28,"")&amp;" "&amp;IF(AND(E29=$S$12,F29=$U$7),C29,"")&amp;" "&amp;IF(AND(E30=$S$12,F30=$U$7),C30,"")&amp;IF(AND(E31=$S$12,F31=$U$7),C31,"")&amp;IF(AND(E32=$S$12,F32=$U$7),C32,"")&amp;IF(AND(E33=$S$12,F33=$U$7),C33,"")&amp;IF(AND(E34=$S$12,F34=$U$7),C34,"")&amp;IF(AND(E35=$S$12,F35=$U$7),C35,"")&amp;IF(AND(E36=$S$12,F36=$U$7),C36,"")&amp;IF(AND(E37=$S$12,F37=$U$7),C37,"")&amp;IF(AND(E38=$S$12,F38=$U$7),C38,"")&amp;IF(AND(E39=$S$12,F39=$U$7),C39,"")&amp;IF(AND(E40=$S$12,F40=$U$7),C40,"")&amp;IF(AND(E41=$S$12,F41=$U$7),C41,"")&amp;IF(AND(E42=$S$12,F42=$U$7),C42,"")&amp;IF(AND(E43=$S$12,F43=$U$7),C43,"")&amp;IF(AND(E44=$S$12,F44=$U$7),C44,"")&amp;IF(AND(E45=$S$12,F45=$U$7),C45,"")&amp;IF(AND(E46=$S$12,F46=$U$7),C46,"")&amp;IF(AND(E47=$S$12,F47=$U$7),C47,"")&amp;IF(AND(E48=$S$12,F48=$U$7),C48,"")&amp;IF(AND(E49=$S$12,F49=$U$7),C49,"")&amp;IF(AND(E50=$S$12,F50=$U$7),C50,"")&amp;IF(AND(E51=$S$12,F51=$U$7),C51,"")&amp;IF(AND(E52=$S$12,F52=$U$7),C52,"")&amp;IF(AND(E53=$S$12,F53=$U$7),C53,"")&amp;IF(AND(E54=$S$12,F54=$U$7),C54,"")</f>
        <v xml:space="preserve">                      </v>
      </c>
      <c r="M12" s="56" t="str">
        <f>+IF(AND(E8=$S$12,F8=$V$7),C8,"")&amp;" "&amp;IF(AND(E9=$S$12,F9=$V$7),C9,"")&amp;" "&amp;IF(AND(E10=$S$12,F10=$V$7),C10,"")&amp;" "&amp;IF(AND(E11=$S$12,F11=$V$7),C11,"")&amp;" "&amp;IF(AND(E12=$S$12,F12=$V$7),C12,"")&amp;" "&amp;IF(AND(E13=$S$12,F13=$V$7),C13,"")&amp;" "&amp;IF(AND(E14=$S$12,F14=$V$7),C14,"")&amp;" "&amp;IF(AND(E15=$S$12,F15=$V$7),C15,"")&amp;" "&amp;IF(AND(E16=$S$12,F16=$V$7),C16,"")&amp;" "&amp;IF(AND(E17=$S$12,F17=$V$7),C17,"")&amp;" "&amp;IF(AND(E18=$S$12,F18=$V$7),C18,"")&amp;" "&amp;IF(AND(E19=$S$12,F19=$V$7),C19,"")&amp;" "&amp;IF(AND(E20=$S$12,F20=$V$7),C20,"")&amp;" "&amp;IF(AND(E21=$S$12,F21=$V$7),C21,"")&amp;" "&amp;IF(AND(E22=$S$12,F22=$V$7),C22,"")&amp;" "&amp;IF(AND(E23=$S$12,F23=$V$7),C23,"")&amp;" "&amp;IF(AND(E24=$S$12,F24=$V$7),C24,"")&amp;" "&amp;IF(AND(E25=$S$12,F25=$V$7),C25,"")&amp;" "&amp;IF(AND(E26=$S$12,F26=$V$7),C26,"")&amp;" "&amp;IF(AND(E27=$S$12,F27=$V$7),C27,"")&amp;" "&amp;IF(AND(E28=$S$12,F28=$V$7),C28,"")&amp;" "&amp;IF(AND(E29=$S$12,F29=$V$7),C29,"")&amp;" "&amp;IF(AND(E30=$S$12,F30=$V$7),C30,"")&amp;IF(AND(E31=$S$12,F31=$V$7),C31,"")&amp;IF(AND(E32=$S$12,F32=$V$7),C32,"")&amp;IF(AND(E33=$S$12,F33=$V$7),C33,"")&amp;IF(AND(E34=$S$12,F34=$V$7),C34,"")&amp;IF(AND(E35=$S$12,F35=$V$7),C35,"")&amp;IF(AND(E36=$S$12,F36=$V$7),C36,"")&amp;IF(AND(E37=$S$12,F37=$V$7),C37,"")&amp;IF(AND(E38=$S$12,F38=$V$7),C38,"")&amp;IF(AND(E39=$S$12,F39=$V$7),C39,"")&amp;IF(AND(E40=$S$12,F40=$V$7),C40,"")&amp;IF(AND(E41=$S$12,F41=$V$7),C41,"")&amp;IF(AND(E42=$S$12,F42=$V$7),C42,"")&amp;IF(AND(E43=$S$12,F43=$V$7),C43,"")&amp;IF(AND(E44=$S$12,F44=$V$7),C44,"")&amp;IF(AND(E45=$S$12,F45=$V$7),C45,"")&amp;IF(AND(E46=$S$12,F46=$V$7),C46,"")&amp;IF(AND(E47=$S$12,F47=$V$7),C47,"")&amp;IF(AND(E48=$S$12,F48=$V$7),C48,"")&amp;IF(AND(E49=$S$12,F49=$V$7),C49,"")&amp;IF(AND(E50=$S$12,F50=$V$7),C50,"")&amp;IF(AND(E51=$S$12,F51=$V$7),C51,"")&amp;IF(AND(E52=$S$12,F52=$V$7),C52,"")&amp;IF(AND(E53=$S$12,F53=$V$7),C53,"")&amp;IF(AND(E54=$S$12,F54=$V$7),C54,"")</f>
        <v xml:space="preserve">      DES -03                GFI - 01GFI - 05</v>
      </c>
      <c r="N12" s="57" t="str">
        <f>+IF(AND(E8=$S$12,F8=$W$7),C8,"")&amp;" "&amp;IF(AND(E9=$S$12,F9=$W$7),C9,"")&amp;" "&amp;IF(AND(E10=$S$12,F10=$W$7),C10,"")&amp;" "&amp;IF(AND(E11=$S$12,F11=$W$7),C11,"")&amp;" "&amp;IF(AND(E12=$S$12,F12=$W$7),C12,"")&amp;" "&amp;IF(AND(E13=$S$12,F13=$W$7),C13,"")&amp;" "&amp;IF(AND(E14=$S$12,F14=$W$7),C14,"")&amp;" "&amp;IF(AND(E15=$S$12,F15=$W$7),C15,"")&amp;" "&amp;IF(AND(E16=$S$12,F16=$W$7),C16,"")&amp;" "&amp;IF(AND(E17=$S$12,F17=$W$7),C17,"")&amp;" "&amp;IF(AND(E18=$S$12,F18=$W$7),C18,"")&amp;" "&amp;IF(AND(E19=$S$12,F19=$W$7),C19,"")&amp;" "&amp;IF(AND(E20=$S$12,F20=$W$7),C20,"")&amp;" "&amp;IF(AND(E21=$S$12,F21=$W$7),C21,"")&amp;" "&amp;IF(AND(E22=$S$12,F22=$W$7),C22,"")&amp;" "&amp;IF(AND(E23=$S$12,F23=$W$7),C23,"")&amp;" "&amp;IF(AND(E24=$S$12,F24=$W$7),C24,"")&amp;" "&amp;IF(AND(E25=$S$12,F25=$W$7),C25,"")&amp;" "&amp;IF(AND(E26=$S$12,F26=$W$7),C26,"")&amp;" "&amp;IF(AND(E27=$S$12,F27=$W$7),C27,"")&amp;" "&amp;IF(AND(E28=$S$12,F28=$W$7),C28,"")&amp;" "&amp;IF(AND(E29=$S$12,F29=$W$7),C29,"")&amp;" "&amp;IF(AND(E30=$S$12,F30=$W$7),C30,"")&amp;IF(AND(E31=$S$12,F31=$W$7),C31,"")&amp;IF(AND(E32=$S$12,F32=$W$7),C32,"")&amp;IF(AND(E33=$S$12,F33=$W$7),C33,"")&amp;IF(AND(E34=$S$12,F34=$W$7),C34,"")&amp;IF(AND(E35=$S$12,F35=$W$7),C35,"")&amp;IF(AND(E36=$S$12,F36=$W$7),C36,"")&amp;IF(AND(E37=$S$12,F37=$W$7),C37,"")&amp;IF(AND(E38=$S$12,F38=$W$7),C38,"")&amp;IF(AND(E39=$S$12,F39=$W$7),C39,"")&amp;IF(AND(E40=$S$12,F40=$W$7),C40,"")&amp;IF(AND(E41=$S$12,F41=$W$7),C41,"")&amp;IF(AND(E42=$S$12,F42=$W$7),C42,"")&amp;IF(AND(E43=$S$12,F43=$W$7),C43,"")&amp;IF(AND(E44=$S$12,F44=$W$7),C44,"")&amp;IF(AND(E45=$S$12,F45=$W$7),C45,"")&amp;IF(AND(E46=$S$12,F46=$W$7),C46,"")&amp;IF(AND(E47=$S$12,F47=$W$7),C47,"")&amp;IF(AND(E48=$S$12,F48=$W$7),C48,"")&amp;IF(AND(E49=$S$12,F49=$W$7),C49,"")&amp;IF(AND(E50=$S$12,F50=$W$7),C50,"")&amp;IF(AND(E51=$S$12,F51=$W$7),C51,"")&amp;IF(AND(E52=$S$12,F52=$W$7),C52,"")&amp;IF(AND(E53=$S$12,F53=$W$7),C53,"")&amp;IF(AND(E54=$S$12,F54=$W$7),C54,"")</f>
        <v xml:space="preserve">                    GAD - 04  GTH-01</v>
      </c>
      <c r="O12" s="58" t="str">
        <f>+IF(AND(E8=$S$12,F8=$X$7),C8,"")&amp;" "&amp;IF(AND(E9=$S$12,F9=$X$7),C9,"")&amp;" "&amp;IF(AND(E10=$S$12,F10=$X$7),C10,"")&amp;" "&amp;IF(AND(E11=$S$12,F11=$X$7),C11,"")&amp;" "&amp;IF(AND(E12=$S$12,F12=$X$7),C12,"")&amp;" "&amp;IF(AND(E13=$S$12,F13=$X$7),C13,"")&amp;" "&amp;IF(AND(E14=$S$12,F14=$X$7),C14,"")&amp;" "&amp;IF(AND(E15=$S$12,F15=$X$7),C15,"")&amp;" "&amp;IF(AND(E16=$S$12,F16=$X$7),C16,"")&amp;" "&amp;IF(AND(E17=$S$12,F17=$X$7),C17,"")&amp;" "&amp;IF(AND(E18=$S$12,F18=$X$7),C18,"")&amp;" "&amp;IF(AND(E19=$S$12,F19=$X$7),C19,"")&amp;" "&amp;IF(AND(E20=$S$12,F20=$X$7),C20,"")&amp;" "&amp;IF(AND(E21=$S$12,F21=$X$7),C21,"")&amp;" "&amp;IF(AND(E22=$S$12,F22=$X$7),C22,"")&amp;" "&amp;IF(AND(E23=$S$12,F23=$X$7),C23,"")&amp;" "&amp;IF(AND(E24=$S$12,F24=$X$7),C24,"")&amp;" "&amp;IF(AND(E25=$S$12,F25=$X$7),C25,"")&amp;" "&amp;IF(AND(E26=$S$12,F26=$X$7),C26,"")&amp;" "&amp;IF(AND(E27=$S$12,F27=$X$7),C27,"")&amp;" "&amp;IF(AND(E28=$S$12,F28=$X$7),C28,"")&amp;" "&amp;IF(AND(E29=$S$12,F29=$X$7),C29,"")&amp;" "&amp;IF(AND(E30=$S$12,F30=$X$7),C30,"")&amp;IF(AND(E31=$S$12,F31=$X$7),C31,"")&amp;IF(AND(E32=$S$12,F32=$X$7),C32,"")&amp;IF(AND(E33=$S$12,F33=$X$7),C33,"")&amp;IF(AND(E34=$S$12,F34=$X$7),C34,"")&amp;IF(AND(E35=$S$12,F35=$X$7),C35,"")&amp;IF(AND(E36=$S$12,F36=$X$7),C36,"")&amp;IF(AND(E37=$S$12,F37=$X$7),C37,"")&amp;IF(AND(E38=$S$12,F38=$X$7),C38,"")&amp;IF(AND(E39=$S$12,F39=$X$7),C39,"")&amp;IF(AND(E40=$S$12,F40=$X$7),C40,"")&amp;IF(AND(E41=$S$12,F41=$X$7),C41,"")&amp;IF(AND(E42=$S$12,F42=$X$7),C42,"")&amp;IF(AND(E43=$S$12,F43=$X$7),C43,"")&amp;IF(AND(E44=$S$12,F44=$X$7),C44,"")&amp;IF(AND(E45=$S$12,F45=$X$7),C45,"")&amp;IF(AND(E46=$S$12,F46=$X$7),C46,"")&amp;IF(AND(E47=$S$12,F47=$X$7),C47,"")&amp;IF(AND(E48=$S$12,F48=$X$7),C48,"")&amp;IF(AND(E49=$S$12,F49=$X$7),C49,"")&amp;IF(AND(E50=$S$12,F50=$X$7),C50,"")&amp;IF(AND(E51=$S$12,F51=$X$7),C51,"")&amp;IF(AND(E52=$S$12,F52=$X$7),C52,"")&amp;IF(AND(E53=$S$12,F53=$X$7),C53,"")&amp;IF(AND(E54=$S$12,F54=$X$7),C54,"")</f>
        <v xml:space="preserve"> CES-02          GIT- 02 GIT- 03    MIS-03      </v>
      </c>
      <c r="P12" s="47"/>
      <c r="Q12" s="162"/>
      <c r="R12" s="59">
        <v>0.2</v>
      </c>
      <c r="S12" s="60" t="s">
        <v>248</v>
      </c>
      <c r="T12" s="55" t="s">
        <v>31</v>
      </c>
      <c r="U12" s="55" t="s">
        <v>31</v>
      </c>
      <c r="V12" s="56" t="s">
        <v>26</v>
      </c>
      <c r="W12" s="57" t="s">
        <v>29</v>
      </c>
      <c r="X12" s="58" t="s">
        <v>30</v>
      </c>
      <c r="AA12" s="39"/>
      <c r="AB12" s="39"/>
      <c r="AC12" s="46"/>
      <c r="AD12" s="51"/>
      <c r="AE12" s="52"/>
      <c r="AF12" s="50"/>
      <c r="AG12" s="50"/>
      <c r="AH12" s="50"/>
      <c r="AI12" s="61"/>
      <c r="AJ12" s="50"/>
      <c r="AK12" s="46"/>
      <c r="AL12" s="46"/>
    </row>
    <row r="13" spans="2:38" ht="93" customHeight="1" x14ac:dyDescent="0.3">
      <c r="B13" s="69" t="str">
        <f>+'Mapa de Riesgos'!C20</f>
        <v xml:space="preserve"> Direccionamiento Estratégico</v>
      </c>
      <c r="C13" s="67" t="str">
        <f>+'Mapa de Riesgos'!D20</f>
        <v>DES -02</v>
      </c>
      <c r="D13" s="142" t="str">
        <f>+'Mapa de Riesgos'!E20</f>
        <v>Posibilidad de afectación reputacional por bajo indice de desempeño institucional debido a la inadecuada e insuficiente implementación de los lineamientos definidos en el MIPG y los sistemas de gestión complementarios</v>
      </c>
      <c r="E13" s="68" t="str">
        <f>+'Mapa de Riesgos'!J20</f>
        <v>Media</v>
      </c>
      <c r="F13" s="68" t="str">
        <f>+'Mapa de Riesgos'!K20</f>
        <v>Mayor</v>
      </c>
      <c r="G13" s="70" t="str">
        <f>+'Mapa de Riesgos'!L20</f>
        <v>Alto</v>
      </c>
      <c r="H13" s="47"/>
      <c r="I13" s="47"/>
      <c r="J13" s="47"/>
      <c r="K13" s="47"/>
      <c r="L13" s="47"/>
      <c r="M13" s="47"/>
      <c r="N13" s="47"/>
      <c r="O13" s="47"/>
      <c r="P13" s="47"/>
      <c r="AA13" s="39"/>
      <c r="AB13" s="39"/>
      <c r="AC13" s="46"/>
      <c r="AD13" s="51"/>
      <c r="AE13" s="52"/>
      <c r="AF13" s="50"/>
      <c r="AG13" s="50"/>
      <c r="AH13" s="50"/>
      <c r="AI13" s="50"/>
      <c r="AJ13" s="50"/>
      <c r="AK13" s="46"/>
      <c r="AL13" s="46"/>
    </row>
    <row r="14" spans="2:38" ht="93" customHeight="1" x14ac:dyDescent="0.3">
      <c r="B14" s="69" t="str">
        <f>+'Mapa de Riesgos'!C22</f>
        <v xml:space="preserve"> Direccionamiento Estratégico</v>
      </c>
      <c r="C14" s="67" t="str">
        <f>+'Mapa de Riesgos'!D22</f>
        <v>DES -03</v>
      </c>
      <c r="D14" s="142" t="str">
        <f>+'Mapa de Riesgos'!E22</f>
        <v>Posibilidad de afectación reputacional y económica por el incumplimiento de las normas establecidas para la formulación y presentación de las necesidades de recursos de la entidad debido a falta de claridad en la identificación de tareas y responsables frente a la elaboración del anteproyecto de presupuesto</v>
      </c>
      <c r="E14" s="68" t="str">
        <f>+'Mapa de Riesgos'!J22</f>
        <v>Muy Baja</v>
      </c>
      <c r="F14" s="68" t="str">
        <f>+'Mapa de Riesgos'!K22</f>
        <v>Moderado</v>
      </c>
      <c r="G14" s="70" t="str">
        <f>+'Mapa de Riesgos'!L22</f>
        <v>Moderado</v>
      </c>
      <c r="H14" s="47"/>
      <c r="I14" s="47"/>
      <c r="J14" s="47"/>
      <c r="K14" s="47"/>
      <c r="L14" s="47"/>
      <c r="M14" s="47"/>
      <c r="N14" s="47"/>
      <c r="O14" s="47"/>
      <c r="P14" s="47"/>
      <c r="T14" s="1" t="s">
        <v>32</v>
      </c>
      <c r="V14" s="39"/>
      <c r="W14" s="39"/>
      <c r="X14" s="39"/>
      <c r="Y14" s="39"/>
      <c r="Z14" s="39"/>
      <c r="AA14" s="39"/>
      <c r="AB14" s="39"/>
      <c r="AC14" s="46"/>
      <c r="AD14" s="51"/>
      <c r="AE14" s="46"/>
      <c r="AF14" s="52"/>
      <c r="AG14" s="52"/>
      <c r="AH14" s="52"/>
      <c r="AI14" s="52"/>
      <c r="AJ14" s="52"/>
      <c r="AK14" s="46"/>
      <c r="AL14" s="46"/>
    </row>
    <row r="15" spans="2:38" ht="93" customHeight="1" x14ac:dyDescent="0.3">
      <c r="B15" s="69" t="str">
        <f>+'Mapa de Riesgos'!C23</f>
        <v>Relación Estado - Ciudadano </v>
      </c>
      <c r="C15" s="67" t="str">
        <f>+'Mapa de Riesgos'!D23</f>
        <v>REC-01</v>
      </c>
      <c r="D15" s="142" t="str">
        <f>+'Mapa de Riesgos'!E23</f>
        <v>Posibilidad de afectación reputacional por sanciones de entes de control debido a incumplimiento de los términos de ley para la gestión de solicitudes</v>
      </c>
      <c r="E15" s="68" t="str">
        <f>+'Mapa de Riesgos'!J23</f>
        <v>Alta</v>
      </c>
      <c r="F15" s="68" t="str">
        <f>+'Mapa de Riesgos'!K23</f>
        <v>Catastrófico</v>
      </c>
      <c r="G15" s="70" t="str">
        <f>+'Mapa de Riesgos'!L23</f>
        <v>Extremo</v>
      </c>
      <c r="H15" s="47"/>
      <c r="I15" s="47"/>
      <c r="J15" s="47"/>
      <c r="K15" s="47"/>
      <c r="L15" s="47"/>
      <c r="M15" s="47"/>
      <c r="N15" s="47"/>
      <c r="O15" s="47"/>
      <c r="P15" s="47"/>
      <c r="T15" s="18" t="s">
        <v>30</v>
      </c>
      <c r="V15" s="39"/>
      <c r="W15" s="39"/>
      <c r="X15" s="39"/>
      <c r="Y15" s="39"/>
      <c r="Z15" s="39"/>
      <c r="AA15" s="39"/>
      <c r="AB15" s="39"/>
      <c r="AC15" s="46"/>
      <c r="AD15" s="46"/>
      <c r="AE15" s="46"/>
      <c r="AF15" s="50"/>
      <c r="AG15" s="50"/>
      <c r="AH15" s="50"/>
      <c r="AI15" s="50"/>
      <c r="AJ15" s="50"/>
      <c r="AK15" s="46"/>
      <c r="AL15" s="46"/>
    </row>
    <row r="16" spans="2:38" ht="93" customHeight="1" x14ac:dyDescent="0.3">
      <c r="B16" s="69" t="str">
        <f>+'Mapa de Riesgos'!C26</f>
        <v>Relación Estado - Ciudadano</v>
      </c>
      <c r="C16" s="67" t="str">
        <f>+'Mapa de Riesgos'!D26</f>
        <v>REC-02</v>
      </c>
      <c r="D16" s="142" t="str">
        <f>+'Mapa de Riesgos'!E26</f>
        <v>Posibilidad de afectación reputacional por la desarticulación interna en la gestión de grupos de valor e interés debido a ausencia y/o desactualización de lineamientos internos</v>
      </c>
      <c r="E16" s="68" t="str">
        <f>+'Mapa de Riesgos'!J26</f>
        <v>Baja</v>
      </c>
      <c r="F16" s="68" t="str">
        <f>+'Mapa de Riesgos'!K26</f>
        <v>Catastrófico</v>
      </c>
      <c r="G16" s="70" t="str">
        <f>+'Mapa de Riesgos'!L26</f>
        <v>Extremo</v>
      </c>
      <c r="H16" s="47"/>
      <c r="I16" s="47"/>
      <c r="J16" s="47"/>
      <c r="K16" s="47"/>
      <c r="L16" s="47"/>
      <c r="M16" s="47"/>
      <c r="N16" s="47"/>
      <c r="O16" s="47"/>
      <c r="P16" s="47"/>
      <c r="T16" s="19" t="s">
        <v>29</v>
      </c>
      <c r="U16" s="39"/>
      <c r="V16" s="39"/>
      <c r="W16" s="39"/>
      <c r="X16" s="39"/>
      <c r="Y16" s="39"/>
      <c r="Z16" s="39"/>
      <c r="AA16" s="39"/>
      <c r="AB16" s="39"/>
      <c r="AC16" s="46"/>
      <c r="AD16" s="46"/>
      <c r="AE16" s="46"/>
      <c r="AF16" s="50"/>
      <c r="AG16" s="50"/>
      <c r="AH16" s="50"/>
      <c r="AI16" s="50"/>
      <c r="AJ16" s="50"/>
      <c r="AK16" s="46"/>
      <c r="AL16" s="46"/>
    </row>
    <row r="17" spans="2:38" ht="93" customHeight="1" x14ac:dyDescent="0.3">
      <c r="B17" s="69" t="str">
        <f>+'Mapa de Riesgos'!C27</f>
        <v>Relación Estado - Ciudadano</v>
      </c>
      <c r="C17" s="67" t="str">
        <f>+'Mapa de Riesgos'!D27</f>
        <v>REC-03</v>
      </c>
      <c r="D17" s="142" t="str">
        <f>+'Mapa de Riesgos'!E27</f>
        <v xml:space="preserve">Posibilidad de recibir o solicitar cualquier dádiva o beneficio a nombre propio o de terceros con el fin de priorizar la respuestas a solicitudes </v>
      </c>
      <c r="E17" s="68" t="str">
        <f>+'Mapa de Riesgos'!J27</f>
        <v>Baja</v>
      </c>
      <c r="F17" s="68" t="str">
        <f>+'Mapa de Riesgos'!K27</f>
        <v>Catastrófico</v>
      </c>
      <c r="G17" s="70" t="str">
        <f>+'Mapa de Riesgos'!L27</f>
        <v>Extremo</v>
      </c>
      <c r="H17" s="47"/>
      <c r="I17" s="47"/>
      <c r="J17" s="47"/>
      <c r="K17" s="47"/>
      <c r="L17" s="47"/>
      <c r="M17" s="47"/>
      <c r="N17" s="47"/>
      <c r="O17" s="47"/>
      <c r="P17" s="47"/>
      <c r="S17" s="62"/>
      <c r="T17" s="20" t="s">
        <v>26</v>
      </c>
      <c r="U17" s="62"/>
      <c r="V17" s="62"/>
      <c r="W17" s="62"/>
      <c r="X17" s="62"/>
      <c r="Y17" s="62"/>
      <c r="Z17" s="62"/>
      <c r="AA17" s="62"/>
      <c r="AB17" s="62"/>
      <c r="AC17" s="46"/>
      <c r="AD17" s="46"/>
      <c r="AE17" s="63"/>
      <c r="AF17" s="63"/>
      <c r="AG17" s="63"/>
      <c r="AH17" s="63"/>
      <c r="AI17" s="63"/>
      <c r="AJ17" s="63"/>
      <c r="AK17" s="46"/>
      <c r="AL17" s="46"/>
    </row>
    <row r="18" spans="2:38" ht="93" customHeight="1" x14ac:dyDescent="0.3">
      <c r="B18" s="69" t="str">
        <f>+'Mapa de Riesgos'!C28</f>
        <v>Gestión de Información y Tecnología</v>
      </c>
      <c r="C18" s="67" t="str">
        <f>+'Mapa de Riesgos'!D28</f>
        <v>GIT- 01</v>
      </c>
      <c r="D18" s="142" t="str">
        <f>+'Mapa de Riesgos'!E28</f>
        <v>Posibilidad de desvío de recursos físicos o económicos por identificación errónea de las necesidades que dan cumplimiento al objetivo del PROMISE para el favorecimiento propio o de un tercero</v>
      </c>
      <c r="E18" s="68" t="str">
        <f>+'Mapa de Riesgos'!J28</f>
        <v>Baja</v>
      </c>
      <c r="F18" s="68" t="str">
        <f>+'Mapa de Riesgos'!K28</f>
        <v>Catastrófico</v>
      </c>
      <c r="G18" s="70" t="str">
        <f>+'Mapa de Riesgos'!L28</f>
        <v>Extremo</v>
      </c>
      <c r="H18" s="47"/>
      <c r="I18" s="47"/>
      <c r="J18" s="47"/>
      <c r="K18" s="47"/>
      <c r="L18" s="47"/>
      <c r="M18" s="47"/>
      <c r="N18" s="47"/>
      <c r="O18" s="47"/>
      <c r="P18" s="47"/>
      <c r="S18" s="62"/>
      <c r="T18" s="21" t="s">
        <v>31</v>
      </c>
      <c r="AA18" s="62"/>
      <c r="AB18" s="62"/>
      <c r="AC18" s="46"/>
      <c r="AD18" s="46"/>
      <c r="AE18" s="46"/>
      <c r="AF18" s="50"/>
      <c r="AG18" s="50"/>
      <c r="AH18" s="50"/>
      <c r="AI18" s="50"/>
      <c r="AJ18" s="50"/>
      <c r="AK18" s="46"/>
      <c r="AL18" s="46"/>
    </row>
    <row r="19" spans="2:38" ht="93" customHeight="1" x14ac:dyDescent="0.3">
      <c r="B19" s="69" t="str">
        <f>+'Mapa de Riesgos'!C32</f>
        <v>Gestión de Información y Tecnología</v>
      </c>
      <c r="C19" s="67" t="str">
        <f>+'Mapa de Riesgos'!D32</f>
        <v>GIT- 02</v>
      </c>
      <c r="D19" s="142" t="str">
        <f>+'Mapa de Riesgos'!E32</f>
        <v>Posibilidad de afectación económica y reputacional  por debilidades en la formulación del PETI  debido a desconocimiento de las necesidades de la información de la entidad y grupos de valor</v>
      </c>
      <c r="E19" s="68" t="str">
        <f>+'Mapa de Riesgos'!J32</f>
        <v>Muy Baja</v>
      </c>
      <c r="F19" s="68" t="str">
        <f>+'Mapa de Riesgos'!K32</f>
        <v>Catastrófico</v>
      </c>
      <c r="G19" s="70" t="str">
        <f>+'Mapa de Riesgos'!L32</f>
        <v>Extremo</v>
      </c>
      <c r="H19" s="47"/>
      <c r="I19" s="47"/>
      <c r="J19" s="47"/>
      <c r="K19" s="47"/>
      <c r="L19" s="47"/>
      <c r="M19" s="47"/>
      <c r="N19" s="47"/>
      <c r="O19" s="47"/>
      <c r="P19" s="47"/>
      <c r="Q19" s="64"/>
      <c r="R19" s="64"/>
      <c r="S19" s="62"/>
      <c r="AA19" s="62"/>
      <c r="AB19" s="62"/>
      <c r="AC19" s="46"/>
      <c r="AD19" s="46"/>
      <c r="AE19" s="46"/>
      <c r="AF19" s="50"/>
      <c r="AG19" s="50"/>
      <c r="AH19" s="50"/>
      <c r="AI19" s="50"/>
      <c r="AJ19" s="50"/>
      <c r="AK19" s="46"/>
      <c r="AL19" s="46"/>
    </row>
    <row r="20" spans="2:38" ht="93" customHeight="1" x14ac:dyDescent="0.3">
      <c r="B20" s="69" t="str">
        <f>+'Mapa de Riesgos'!C33</f>
        <v>Gestión de Información y Tecnología</v>
      </c>
      <c r="C20" s="67" t="str">
        <f>+'Mapa de Riesgos'!D33</f>
        <v>GIT- 03</v>
      </c>
      <c r="D20" s="142" t="str">
        <f>+'Mapa de Riesgos'!E33</f>
        <v>Posibilidad de afectación económica y reputacional  por falta de declaratoria de los derechos de propiedad intelectual  falta de lineamientos internos para efectuar registros de los desarrollos propios</v>
      </c>
      <c r="E20" s="68" t="str">
        <f>+'Mapa de Riesgos'!J33</f>
        <v>Muy Baja</v>
      </c>
      <c r="F20" s="68" t="str">
        <f>+'Mapa de Riesgos'!K33</f>
        <v>Catastrófico</v>
      </c>
      <c r="G20" s="70" t="str">
        <f>+'Mapa de Riesgos'!L33</f>
        <v>Extremo</v>
      </c>
      <c r="H20" s="47"/>
      <c r="I20" s="47"/>
      <c r="J20" s="47"/>
      <c r="K20" s="47"/>
      <c r="L20" s="47"/>
      <c r="M20" s="47"/>
      <c r="N20" s="47"/>
      <c r="O20" s="47"/>
      <c r="P20" s="47"/>
      <c r="Q20" s="64"/>
      <c r="R20" s="64"/>
      <c r="S20" s="65"/>
      <c r="AA20" s="62"/>
      <c r="AB20" s="62"/>
      <c r="AC20" s="46"/>
      <c r="AD20" s="61"/>
      <c r="AE20" s="61"/>
      <c r="AF20" s="61"/>
      <c r="AG20" s="61"/>
      <c r="AH20" s="61"/>
      <c r="AI20" s="61"/>
      <c r="AJ20" s="50"/>
      <c r="AK20" s="46"/>
      <c r="AL20" s="46"/>
    </row>
    <row r="21" spans="2:38" ht="93" customHeight="1" x14ac:dyDescent="0.3">
      <c r="B21" s="69" t="str">
        <f>+'Mapa de Riesgos'!C34</f>
        <v>Gestión de Información y Tecnología</v>
      </c>
      <c r="C21" s="67" t="str">
        <f>+'Mapa de Riesgos'!D34</f>
        <v>GIT- 04</v>
      </c>
      <c r="D21" s="142" t="str">
        <f>+'Mapa de Riesgos'!E34</f>
        <v xml:space="preserve">Posibilidad  de perdida reputacional y económica por falta de calidad del dato  debido a descentralización de la información   </v>
      </c>
      <c r="E21" s="68" t="str">
        <f>+'Mapa de Riesgos'!J34</f>
        <v>Media</v>
      </c>
      <c r="F21" s="68" t="str">
        <f>+'Mapa de Riesgos'!K34</f>
        <v>Catastrófico</v>
      </c>
      <c r="G21" s="70" t="str">
        <f>+'Mapa de Riesgos'!L34</f>
        <v>Extremo</v>
      </c>
      <c r="H21" s="47"/>
      <c r="I21" s="47"/>
      <c r="J21" s="47"/>
      <c r="K21" s="47"/>
      <c r="L21" s="47"/>
      <c r="M21" s="47"/>
      <c r="N21" s="47"/>
      <c r="O21" s="47"/>
      <c r="P21" s="47"/>
      <c r="Q21" s="64"/>
      <c r="R21" s="64"/>
      <c r="AC21" s="46"/>
      <c r="AD21" s="66"/>
      <c r="AE21" s="66"/>
      <c r="AF21" s="66"/>
      <c r="AG21" s="66"/>
      <c r="AH21" s="66"/>
      <c r="AI21" s="66"/>
      <c r="AJ21" s="50"/>
      <c r="AK21" s="46"/>
      <c r="AL21" s="46"/>
    </row>
    <row r="22" spans="2:38" ht="93" customHeight="1" x14ac:dyDescent="0.3">
      <c r="B22" s="69" t="str">
        <f>+'Mapa de Riesgos'!C35</f>
        <v>Misionales</v>
      </c>
      <c r="C22" s="67" t="str">
        <f>+'Mapa de Riesgos'!D35</f>
        <v>MIS-01</v>
      </c>
      <c r="D22" s="142" t="str">
        <f>+'Mapa de Riesgos'!E35</f>
        <v>Posibilidad de afectación reputacional por imprecisiones técnicas y normativas de las ETC en la implementación de los lineamientos técnicos y administrativos para la operativización del PAE, a partir de algunas debilidades en la definición, seguimiento y evaluación a los planes de acompañamiento desde la UAPA</v>
      </c>
      <c r="E22" s="68" t="str">
        <f>+'Mapa de Riesgos'!J35</f>
        <v>Alta</v>
      </c>
      <c r="F22" s="68" t="str">
        <f>+'Mapa de Riesgos'!K35</f>
        <v>Catastrófico</v>
      </c>
      <c r="G22" s="70" t="str">
        <f>+'Mapa de Riesgos'!L35</f>
        <v>Extremo</v>
      </c>
      <c r="H22" s="47"/>
      <c r="I22" s="47"/>
      <c r="J22" s="47"/>
      <c r="K22" s="47"/>
      <c r="L22" s="47"/>
      <c r="M22" s="47"/>
      <c r="N22" s="47"/>
      <c r="O22" s="47"/>
      <c r="P22" s="47"/>
      <c r="Q22" s="64"/>
      <c r="R22" s="64"/>
      <c r="AC22" s="46"/>
      <c r="AD22" s="61"/>
      <c r="AE22" s="61"/>
      <c r="AF22" s="61"/>
      <c r="AG22" s="61"/>
      <c r="AH22" s="61"/>
      <c r="AI22" s="61"/>
      <c r="AJ22" s="50"/>
      <c r="AK22" s="46"/>
      <c r="AL22" s="46"/>
    </row>
    <row r="23" spans="2:38" ht="93" customHeight="1" x14ac:dyDescent="0.3">
      <c r="B23" s="69" t="str">
        <f>+'Mapa de Riesgos'!C36</f>
        <v>Misionales</v>
      </c>
      <c r="C23" s="67" t="str">
        <f>+'Mapa de Riesgos'!D36</f>
        <v>MIS-02</v>
      </c>
      <c r="D23" s="142" t="str">
        <f>+'Mapa de Riesgos'!E36</f>
        <v>Posibilidad de afectación reputacional y económica por asignación incorrecta de recursos destinados a cofinanciar la operación del Programa de Alimentación Escolar debido a la inexactitud o desactualización de la información proveniente de las fuentes oficiales.</v>
      </c>
      <c r="E23" s="68" t="str">
        <f>+'Mapa de Riesgos'!J36</f>
        <v>Media</v>
      </c>
      <c r="F23" s="68" t="str">
        <f>+'Mapa de Riesgos'!K36</f>
        <v>Mayor</v>
      </c>
      <c r="G23" s="70" t="str">
        <f>+'Mapa de Riesgos'!L36</f>
        <v>Alto</v>
      </c>
      <c r="H23" s="47"/>
      <c r="I23" s="47"/>
      <c r="J23" s="47"/>
      <c r="K23" s="47"/>
      <c r="L23" s="47"/>
      <c r="M23" s="47"/>
      <c r="N23" s="47"/>
      <c r="O23" s="47"/>
      <c r="P23" s="47"/>
      <c r="AC23" s="46"/>
      <c r="AD23" s="61"/>
      <c r="AE23" s="61"/>
      <c r="AF23" s="61"/>
      <c r="AG23" s="61"/>
      <c r="AH23" s="61"/>
      <c r="AI23" s="61"/>
      <c r="AJ23" s="50"/>
      <c r="AK23" s="46"/>
      <c r="AL23" s="46"/>
    </row>
    <row r="24" spans="2:38" ht="93" customHeight="1" x14ac:dyDescent="0.35">
      <c r="B24" s="69" t="str">
        <f>+'Mapa de Riesgos'!C38</f>
        <v>Misionales</v>
      </c>
      <c r="C24" s="67" t="str">
        <f>+'Mapa de Riesgos'!D38</f>
        <v>MIS-03</v>
      </c>
      <c r="D24" s="142" t="str">
        <f>+'Mapa de Riesgos'!E38</f>
        <v>Posibilidad de afectación reputacional por debilidades en la medición de resultados de las ETC y de las ETC no certificadas debido a la falta de definición y/o aplicación de la metodología para evaluar la implementación del Programa de Alimentación Escolar</v>
      </c>
      <c r="E24" s="68" t="str">
        <f>+'Mapa de Riesgos'!J38</f>
        <v>Muy Baja</v>
      </c>
      <c r="F24" s="68" t="str">
        <f>+'Mapa de Riesgos'!K38</f>
        <v>Catastrófico</v>
      </c>
      <c r="G24" s="70" t="str">
        <f>+'Mapa de Riesgos'!L38</f>
        <v>Extremo</v>
      </c>
      <c r="H24" s="47"/>
      <c r="I24" s="47"/>
      <c r="J24" s="47"/>
      <c r="K24" s="47"/>
      <c r="L24" s="47"/>
      <c r="M24" s="47"/>
      <c r="N24" s="47"/>
      <c r="O24" s="47"/>
      <c r="P24" s="47"/>
    </row>
    <row r="25" spans="2:38" ht="93" customHeight="1" x14ac:dyDescent="0.35">
      <c r="B25" s="69" t="str">
        <f>+'Mapa de Riesgos'!C39</f>
        <v>Gestión Administrativa</v>
      </c>
      <c r="C25" s="67" t="str">
        <f>+'Mapa de Riesgos'!D39</f>
        <v>GAD - 01</v>
      </c>
      <c r="D25" s="142" t="str">
        <f>+'Mapa de Riesgos'!E39</f>
        <v xml:space="preserve">Posibilidad de afectación económica por hallazgos y/o sanciones de entes de control debido al incumplimiento normativo en el desarrollo de actividades administrativas </v>
      </c>
      <c r="E25" s="68" t="str">
        <f>+'Mapa de Riesgos'!J39</f>
        <v>Baja</v>
      </c>
      <c r="F25" s="68" t="str">
        <f>+'Mapa de Riesgos'!K39</f>
        <v>Mayor</v>
      </c>
      <c r="G25" s="70" t="str">
        <f>+'Mapa de Riesgos'!L39</f>
        <v>Alto</v>
      </c>
      <c r="H25" s="47"/>
      <c r="I25" s="47"/>
      <c r="J25" s="47"/>
      <c r="K25" s="47"/>
      <c r="L25" s="47"/>
      <c r="M25" s="47"/>
      <c r="N25" s="47"/>
      <c r="O25" s="47"/>
      <c r="P25" s="47"/>
    </row>
    <row r="26" spans="2:38" ht="93" customHeight="1" x14ac:dyDescent="0.35">
      <c r="B26" s="69" t="str">
        <f>+'Mapa de Riesgos'!C40</f>
        <v>Gestión Administrativa</v>
      </c>
      <c r="C26" s="67" t="str">
        <f>+'Mapa de Riesgos'!D40</f>
        <v>GAD - 02</v>
      </c>
      <c r="D26" s="142" t="str">
        <f>+'Mapa de Riesgos'!E40</f>
        <v>Posibilidad de afectación económica y reputacional por cultura organizacional basada en extemporaneidad y retrasos debido a la falta de planeación por parte de las áreas que requieren trámites relacionados con comisiones y/o desplazamientos</v>
      </c>
      <c r="E26" s="68" t="str">
        <f>+'Mapa de Riesgos'!J40</f>
        <v>Media</v>
      </c>
      <c r="F26" s="68" t="str">
        <f>+'Mapa de Riesgos'!K40</f>
        <v>Moderado</v>
      </c>
      <c r="G26" s="70" t="str">
        <f>+'Mapa de Riesgos'!L40</f>
        <v>Moderado</v>
      </c>
      <c r="H26" s="47"/>
      <c r="I26" s="47"/>
      <c r="J26" s="47"/>
      <c r="K26" s="47"/>
      <c r="L26" s="47"/>
      <c r="M26" s="47"/>
      <c r="N26" s="47"/>
      <c r="O26" s="47"/>
      <c r="P26" s="47"/>
    </row>
    <row r="27" spans="2:38" ht="93" customHeight="1" x14ac:dyDescent="0.35">
      <c r="B27" s="69" t="str">
        <f>+'Mapa de Riesgos'!C41</f>
        <v>Gestión Administrativa</v>
      </c>
      <c r="C27" s="67" t="str">
        <f>+'Mapa de Riesgos'!D41</f>
        <v>GAD - 03</v>
      </c>
      <c r="D27" s="142" t="str">
        <f>+'Mapa de Riesgos'!E41</f>
        <v>Posibilidad de pérdida de activos de la Unidad  porubicación de los bienes en lugares de acceso público falta de un espacio físico que cumpla con especificaciones de seguridad y almacenamiento</v>
      </c>
      <c r="E27" s="68" t="str">
        <f>+'Mapa de Riesgos'!J41</f>
        <v>Baja</v>
      </c>
      <c r="F27" s="68" t="str">
        <f>+'Mapa de Riesgos'!K41</f>
        <v>Mayor</v>
      </c>
      <c r="G27" s="70" t="str">
        <f>+'Mapa de Riesgos'!L41</f>
        <v>Alto</v>
      </c>
      <c r="H27" s="47"/>
      <c r="I27" s="47"/>
      <c r="J27" s="47"/>
      <c r="K27" s="47"/>
      <c r="L27" s="47"/>
      <c r="M27" s="47"/>
      <c r="N27" s="47"/>
      <c r="O27" s="47"/>
      <c r="P27" s="47"/>
    </row>
    <row r="28" spans="2:38" ht="93" customHeight="1" x14ac:dyDescent="0.3">
      <c r="B28" s="69" t="str">
        <f>+'Mapa de Riesgos'!C42</f>
        <v>Gestión Administrativa</v>
      </c>
      <c r="C28" s="67" t="str">
        <f>+'Mapa de Riesgos'!D42</f>
        <v>GAD - 04</v>
      </c>
      <c r="D28" s="142" t="str">
        <f>+'Mapa de Riesgos'!E42</f>
        <v xml:space="preserve">Posibilidad de afectación económica por ausencia de un sistema de información que permita el reconocimiento contable y de existencia de los bienes de la unidad debido a la falta de designación de recursos (humanos y financieros) para su administración y control </v>
      </c>
      <c r="E28" s="68" t="str">
        <f>+'Mapa de Riesgos'!J42</f>
        <v>Muy Baja</v>
      </c>
      <c r="F28" s="68" t="str">
        <f>+'Mapa de Riesgos'!K42</f>
        <v>Mayor</v>
      </c>
      <c r="G28" s="70" t="str">
        <f>+'Mapa de Riesgos'!L42</f>
        <v>Alto</v>
      </c>
      <c r="H28" s="47"/>
      <c r="I28" s="47"/>
      <c r="J28" s="47"/>
      <c r="K28" s="47"/>
      <c r="L28" s="47"/>
      <c r="M28" s="47"/>
      <c r="N28" s="47"/>
      <c r="O28" s="47"/>
      <c r="P28" s="47"/>
      <c r="AA28" s="39"/>
      <c r="AB28" s="39"/>
      <c r="AC28" s="46"/>
      <c r="AD28" s="51"/>
      <c r="AE28" s="52"/>
      <c r="AF28" s="50"/>
      <c r="AG28" s="50"/>
      <c r="AH28" s="50"/>
      <c r="AI28" s="50"/>
      <c r="AJ28" s="50"/>
      <c r="AK28" s="46"/>
      <c r="AL28" s="46"/>
    </row>
    <row r="29" spans="2:38" ht="93" customHeight="1" x14ac:dyDescent="0.3">
      <c r="B29" s="69" t="str">
        <f>+'Mapa de Riesgos'!C43</f>
        <v>Gestión Administrativa</v>
      </c>
      <c r="C29" s="67" t="str">
        <f>+'Mapa de Riesgos'!D43</f>
        <v>GAD - 05</v>
      </c>
      <c r="D29" s="142" t="str">
        <f>+'Mapa de Riesgos'!E43</f>
        <v xml:space="preserve">Posibilidad de afectación económica por generación de cobros de intereses o servicios de reconexión debido a la falta de ajuste de lineamientos internos frente a las situaciones detectadas en el pago de servicios públicos de la unidad </v>
      </c>
      <c r="E29" s="68" t="str">
        <f>+'Mapa de Riesgos'!J43</f>
        <v>Media</v>
      </c>
      <c r="F29" s="68" t="str">
        <f>+'Mapa de Riesgos'!K43</f>
        <v>Mayor</v>
      </c>
      <c r="G29" s="70" t="str">
        <f>+'Mapa de Riesgos'!L43</f>
        <v>Alto</v>
      </c>
      <c r="H29" s="47"/>
      <c r="I29" s="47"/>
      <c r="J29" s="47"/>
      <c r="K29" s="47"/>
      <c r="L29" s="47"/>
      <c r="M29" s="47"/>
      <c r="N29" s="47"/>
      <c r="O29" s="47"/>
      <c r="P29" s="47"/>
      <c r="V29" s="39"/>
      <c r="W29" s="39"/>
      <c r="X29" s="39"/>
      <c r="Y29" s="39"/>
      <c r="Z29" s="39"/>
      <c r="AA29" s="39"/>
      <c r="AB29" s="39"/>
      <c r="AC29" s="46"/>
      <c r="AD29" s="51"/>
      <c r="AE29" s="46"/>
      <c r="AF29" s="52"/>
      <c r="AG29" s="52"/>
      <c r="AH29" s="52"/>
      <c r="AI29" s="52"/>
      <c r="AJ29" s="52"/>
      <c r="AK29" s="46"/>
      <c r="AL29" s="46"/>
    </row>
    <row r="30" spans="2:38" ht="93" customHeight="1" x14ac:dyDescent="0.3">
      <c r="B30" s="69" t="str">
        <f>+'Mapa de Riesgos'!C44</f>
        <v>Gestión Contractual y adquisiciones</v>
      </c>
      <c r="C30" s="67" t="str">
        <f>+'Mapa de Riesgos'!D44</f>
        <v>GCA - 01</v>
      </c>
      <c r="D30" s="142" t="str">
        <f>+'Mapa de Riesgos'!E44</f>
        <v>Posibilidad de daño fiscal sobre los recursos públicos por aceptación y pago de bienes y servicios que no cumplen con las condiciones pactadas debido a inadecuado seguimiento y control por parte del supervisor o incumplimiento por parte del contratista en la ejecución de los contratos</v>
      </c>
      <c r="E30" s="68" t="str">
        <f>+'Mapa de Riesgos'!J44</f>
        <v>Media</v>
      </c>
      <c r="F30" s="68" t="str">
        <f>+'Mapa de Riesgos'!K44</f>
        <v>Menor</v>
      </c>
      <c r="G30" s="70" t="str">
        <f>+'Mapa de Riesgos'!L44</f>
        <v>Moderado</v>
      </c>
      <c r="H30" s="47"/>
      <c r="I30" s="47"/>
      <c r="J30" s="47"/>
      <c r="K30" s="47"/>
      <c r="L30" s="47"/>
      <c r="M30" s="47"/>
      <c r="N30" s="47"/>
      <c r="O30" s="47"/>
      <c r="P30" s="47"/>
      <c r="V30" s="39"/>
      <c r="W30" s="39"/>
      <c r="X30" s="39"/>
      <c r="Y30" s="39"/>
      <c r="Z30" s="39"/>
      <c r="AA30" s="39"/>
      <c r="AB30" s="39"/>
      <c r="AC30" s="46"/>
      <c r="AD30" s="46"/>
      <c r="AE30" s="46"/>
      <c r="AF30" s="50"/>
      <c r="AG30" s="50"/>
      <c r="AH30" s="50"/>
      <c r="AI30" s="50"/>
      <c r="AJ30" s="50"/>
      <c r="AK30" s="46"/>
      <c r="AL30" s="46"/>
    </row>
    <row r="31" spans="2:38" ht="93" customHeight="1" x14ac:dyDescent="0.3">
      <c r="B31" s="69" t="str">
        <f>+'Mapa de Riesgos'!C45</f>
        <v>Gestión Contractual y adquisiciones</v>
      </c>
      <c r="C31" s="67" t="str">
        <f>+'Mapa de Riesgos'!D45</f>
        <v>GCA - 02</v>
      </c>
      <c r="D31" s="142" t="str">
        <f>+'Mapa de Riesgos'!E45</f>
        <v>Inoportunidad en la contratación de los bienes y servicios requeridos por la unidad por inconsistencia en las decisiones debido a la falta de planeación en la gestión institucional y contractual por parte de las dependencias</v>
      </c>
      <c r="E31" s="68" t="str">
        <f>+'Mapa de Riesgos'!J45</f>
        <v>Media</v>
      </c>
      <c r="F31" s="68" t="str">
        <f>+'Mapa de Riesgos'!K45</f>
        <v>Moderado</v>
      </c>
      <c r="G31" s="70" t="str">
        <f>+'Mapa de Riesgos'!L45</f>
        <v>Moderado</v>
      </c>
      <c r="H31" s="47"/>
      <c r="I31" s="47"/>
      <c r="J31" s="47"/>
      <c r="K31" s="47"/>
      <c r="L31" s="47"/>
      <c r="M31" s="47"/>
      <c r="N31" s="47"/>
      <c r="O31" s="47"/>
      <c r="P31" s="47"/>
      <c r="U31" s="39"/>
      <c r="V31" s="39"/>
      <c r="W31" s="39"/>
      <c r="X31" s="39"/>
      <c r="Y31" s="39"/>
      <c r="Z31" s="39"/>
      <c r="AA31" s="39"/>
      <c r="AB31" s="39"/>
      <c r="AC31" s="46"/>
      <c r="AD31" s="46"/>
      <c r="AE31" s="46"/>
      <c r="AF31" s="50"/>
      <c r="AG31" s="50"/>
      <c r="AH31" s="50"/>
      <c r="AI31" s="50"/>
      <c r="AJ31" s="50"/>
      <c r="AK31" s="46"/>
      <c r="AL31" s="46"/>
    </row>
    <row r="32" spans="2:38" ht="93" customHeight="1" x14ac:dyDescent="0.3">
      <c r="B32" s="69" t="str">
        <f>+'Mapa de Riesgos'!C46</f>
        <v>Gestión Contractual y adquisiciones</v>
      </c>
      <c r="C32" s="67" t="str">
        <f>+'Mapa de Riesgos'!D46</f>
        <v>GCA - 03</v>
      </c>
      <c r="D32" s="142" t="str">
        <f>+'Mapa de Riesgos'!E46</f>
        <v xml:space="preserve">Posibilidad de recibir o solicitar cualquier dádiva o beneficio por adjudicar o celebrar un contrato con el fin de obtener un beneficio propio o de un tercero </v>
      </c>
      <c r="E32" s="68" t="str">
        <f>+'Mapa de Riesgos'!J46</f>
        <v>Media</v>
      </c>
      <c r="F32" s="68" t="str">
        <f>+'Mapa de Riesgos'!K46</f>
        <v>Catastrófico</v>
      </c>
      <c r="G32" s="70" t="str">
        <f>+'Mapa de Riesgos'!L46</f>
        <v>Extremo</v>
      </c>
      <c r="H32" s="47"/>
      <c r="I32" s="47"/>
      <c r="J32" s="47"/>
      <c r="K32" s="47"/>
      <c r="L32" s="47"/>
      <c r="M32" s="47"/>
      <c r="N32" s="47"/>
      <c r="O32" s="47"/>
      <c r="P32" s="47"/>
      <c r="S32" s="62"/>
      <c r="U32" s="62"/>
      <c r="V32" s="62"/>
      <c r="W32" s="62"/>
      <c r="X32" s="62"/>
      <c r="Y32" s="62"/>
      <c r="Z32" s="62"/>
      <c r="AA32" s="62"/>
      <c r="AB32" s="62"/>
      <c r="AC32" s="46"/>
      <c r="AD32" s="46"/>
      <c r="AE32" s="63"/>
      <c r="AF32" s="63"/>
      <c r="AG32" s="63"/>
      <c r="AH32" s="63"/>
      <c r="AI32" s="63"/>
      <c r="AJ32" s="63"/>
      <c r="AK32" s="46"/>
      <c r="AL32" s="46"/>
    </row>
    <row r="33" spans="2:38" ht="93" customHeight="1" x14ac:dyDescent="0.3">
      <c r="B33" s="69" t="str">
        <f>+'Mapa de Riesgos'!C47</f>
        <v xml:space="preserve"> Gestión Documental </v>
      </c>
      <c r="C33" s="67" t="str">
        <f>+'Mapa de Riesgos'!D47</f>
        <v>GDO - 01</v>
      </c>
      <c r="D33" s="142" t="str">
        <f>+'Mapa de Riesgos'!E47</f>
        <v>Posibilidad de afectación reputacional y económica por sanciones de entes de control debido a incumplimientos de los lineamientos de la función archivística establecidos en la normatividad vigente</v>
      </c>
      <c r="E33" s="68" t="str">
        <f>+'Mapa de Riesgos'!J47</f>
        <v>Muy Alta</v>
      </c>
      <c r="F33" s="68" t="str">
        <f>+'Mapa de Riesgos'!K47</f>
        <v>Moderado</v>
      </c>
      <c r="G33" s="70" t="str">
        <f>+'Mapa de Riesgos'!L47</f>
        <v>Alto</v>
      </c>
      <c r="H33" s="47"/>
      <c r="I33" s="47"/>
      <c r="J33" s="47"/>
      <c r="K33" s="47"/>
      <c r="L33" s="47"/>
      <c r="M33" s="47"/>
      <c r="N33" s="47"/>
      <c r="O33" s="47"/>
      <c r="P33" s="47"/>
      <c r="S33" s="62"/>
      <c r="U33" s="62"/>
      <c r="V33" s="62"/>
      <c r="W33" s="62"/>
      <c r="X33" s="62"/>
      <c r="Y33" s="62"/>
      <c r="Z33" s="62"/>
      <c r="AA33" s="62"/>
      <c r="AB33" s="62"/>
      <c r="AC33" s="46"/>
      <c r="AD33" s="46"/>
      <c r="AE33" s="63"/>
      <c r="AF33" s="63"/>
      <c r="AG33" s="63"/>
      <c r="AH33" s="63"/>
      <c r="AI33" s="63"/>
      <c r="AJ33" s="63"/>
      <c r="AK33" s="46"/>
      <c r="AL33" s="46"/>
    </row>
    <row r="34" spans="2:38" ht="93" customHeight="1" x14ac:dyDescent="0.3">
      <c r="B34" s="69" t="str">
        <f>+'Mapa de Riesgos'!C48</f>
        <v xml:space="preserve"> Gestión Documental </v>
      </c>
      <c r="C34" s="67" t="str">
        <f>+'Mapa de Riesgos'!D48</f>
        <v>GDO - 02</v>
      </c>
      <c r="D34" s="142" t="str">
        <f>+'Mapa de Riesgos'!E48</f>
        <v>Posibilidad de afectación en la toma de decisiones por falta de trazabilidad de la gestión institucional debido a la ausencia de un sistema de gestión documental acorde con las necesidades de la entidad</v>
      </c>
      <c r="E34" s="68" t="str">
        <f>+'Mapa de Riesgos'!J48</f>
        <v>Media</v>
      </c>
      <c r="F34" s="68" t="str">
        <f>+'Mapa de Riesgos'!K48</f>
        <v>Catastrófico</v>
      </c>
      <c r="G34" s="70" t="str">
        <f>+'Mapa de Riesgos'!L48</f>
        <v>Extremo</v>
      </c>
      <c r="H34" s="47"/>
      <c r="I34" s="47"/>
      <c r="J34" s="47"/>
      <c r="K34" s="47"/>
      <c r="L34" s="47"/>
      <c r="M34" s="47"/>
      <c r="N34" s="47"/>
      <c r="O34" s="47"/>
      <c r="P34" s="47"/>
      <c r="S34" s="62"/>
      <c r="AA34" s="62"/>
      <c r="AB34" s="62"/>
      <c r="AC34" s="46"/>
      <c r="AD34" s="46"/>
      <c r="AE34" s="46"/>
      <c r="AF34" s="50"/>
      <c r="AG34" s="50"/>
      <c r="AH34" s="50"/>
      <c r="AI34" s="50"/>
      <c r="AJ34" s="50"/>
      <c r="AK34" s="46"/>
      <c r="AL34" s="46"/>
    </row>
    <row r="35" spans="2:38" ht="93" customHeight="1" x14ac:dyDescent="0.3">
      <c r="B35" s="69" t="str">
        <f>+'Mapa de Riesgos'!C49</f>
        <v xml:space="preserve"> Gestión Documental </v>
      </c>
      <c r="C35" s="67" t="str">
        <f>+'Mapa de Riesgos'!D49</f>
        <v>GDO - 03</v>
      </c>
      <c r="D35" s="142" t="str">
        <f>+'Mapa de Riesgos'!E49</f>
        <v>Pérdida o vulnerabilidad de la información por instrumentos archivísticos desactualizados debido a la inexistencia del Plan institucional de Archivos PINAR</v>
      </c>
      <c r="E35" s="68" t="str">
        <f>+'Mapa de Riesgos'!J49</f>
        <v>Baja</v>
      </c>
      <c r="F35" s="68" t="str">
        <f>+'Mapa de Riesgos'!K49</f>
        <v>Moderado</v>
      </c>
      <c r="G35" s="70" t="str">
        <f>+'Mapa de Riesgos'!L49</f>
        <v>Moderado</v>
      </c>
      <c r="H35" s="47"/>
      <c r="I35" s="47"/>
      <c r="J35" s="47"/>
      <c r="K35" s="47"/>
      <c r="L35" s="47"/>
      <c r="M35" s="47"/>
      <c r="N35" s="47"/>
      <c r="O35" s="47"/>
      <c r="P35" s="47"/>
      <c r="Q35" s="64"/>
      <c r="R35" s="64"/>
      <c r="S35" s="62"/>
      <c r="AA35" s="62"/>
      <c r="AB35" s="62"/>
      <c r="AC35" s="46"/>
      <c r="AD35" s="46"/>
      <c r="AE35" s="46"/>
      <c r="AF35" s="50"/>
      <c r="AG35" s="50"/>
      <c r="AH35" s="50"/>
      <c r="AI35" s="50"/>
      <c r="AJ35" s="50"/>
      <c r="AK35" s="46"/>
      <c r="AL35" s="46"/>
    </row>
    <row r="36" spans="2:38" ht="93" customHeight="1" x14ac:dyDescent="0.3">
      <c r="B36" s="69" t="str">
        <f>+'Mapa de Riesgos'!C50</f>
        <v>Gestión Financiera</v>
      </c>
      <c r="C36" s="67" t="str">
        <f>+'Mapa de Riesgos'!D50</f>
        <v>GFI - 01</v>
      </c>
      <c r="D36" s="142" t="str">
        <f>+'Mapa de Riesgos'!E50</f>
        <v>Posibilidad de daño fiscal por multas o sanciones debido a cálculo o presentación inexacta y/o inoportuna de la información exógena</v>
      </c>
      <c r="E36" s="68" t="str">
        <f>+'Mapa de Riesgos'!J50</f>
        <v>Muy Baja</v>
      </c>
      <c r="F36" s="68" t="str">
        <f>+'Mapa de Riesgos'!K50</f>
        <v>Moderado</v>
      </c>
      <c r="G36" s="70" t="str">
        <f>+'Mapa de Riesgos'!L50</f>
        <v>Moderado</v>
      </c>
      <c r="H36" s="47"/>
      <c r="I36" s="47"/>
      <c r="J36" s="47"/>
      <c r="K36" s="47"/>
      <c r="L36" s="47"/>
      <c r="M36" s="47"/>
      <c r="N36" s="47"/>
      <c r="O36" s="47"/>
      <c r="P36" s="47"/>
      <c r="Q36" s="64"/>
      <c r="R36" s="64"/>
      <c r="S36" s="65"/>
      <c r="AA36" s="62"/>
      <c r="AB36" s="62"/>
      <c r="AC36" s="46"/>
      <c r="AD36" s="61"/>
      <c r="AE36" s="61"/>
      <c r="AF36" s="61"/>
      <c r="AG36" s="61"/>
      <c r="AH36" s="61"/>
      <c r="AI36" s="61"/>
      <c r="AJ36" s="50"/>
      <c r="AK36" s="46"/>
      <c r="AL36" s="46"/>
    </row>
    <row r="37" spans="2:38" ht="93" customHeight="1" x14ac:dyDescent="0.3">
      <c r="B37" s="69" t="str">
        <f>+'Mapa de Riesgos'!C51</f>
        <v>Gestión Financiera</v>
      </c>
      <c r="C37" s="67" t="str">
        <f>+'Mapa de Riesgos'!D51</f>
        <v>GFI - 02</v>
      </c>
      <c r="D37" s="142" t="str">
        <f>+'Mapa de Riesgos'!E51</f>
        <v>Afectación operacional por error en el registro de información en aplicativo SIIF NACIÓN debido a debilidad en la aplicación y documentación de puntos de control</v>
      </c>
      <c r="E37" s="68" t="str">
        <f>+'Mapa de Riesgos'!J51</f>
        <v>Alta</v>
      </c>
      <c r="F37" s="68" t="str">
        <f>+'Mapa de Riesgos'!K51</f>
        <v>Moderado</v>
      </c>
      <c r="G37" s="70" t="str">
        <f>+'Mapa de Riesgos'!L51</f>
        <v>Alto</v>
      </c>
      <c r="H37" s="47"/>
      <c r="I37" s="47"/>
      <c r="J37" s="47"/>
      <c r="K37" s="47"/>
      <c r="L37" s="47"/>
      <c r="M37" s="47"/>
      <c r="N37" s="47"/>
      <c r="O37" s="47"/>
      <c r="P37" s="47"/>
      <c r="Q37" s="64"/>
      <c r="R37" s="64"/>
      <c r="AC37" s="46"/>
      <c r="AD37" s="66"/>
      <c r="AE37" s="66"/>
      <c r="AF37" s="66"/>
      <c r="AG37" s="66"/>
      <c r="AH37" s="66"/>
      <c r="AI37" s="66"/>
      <c r="AJ37" s="50"/>
      <c r="AK37" s="46"/>
      <c r="AL37" s="46"/>
    </row>
    <row r="38" spans="2:38" ht="93" customHeight="1" x14ac:dyDescent="0.3">
      <c r="B38" s="69" t="str">
        <f>+'Mapa de Riesgos'!C52</f>
        <v>Gestión Financiera</v>
      </c>
      <c r="C38" s="67" t="str">
        <f>+'Mapa de Riesgos'!D52</f>
        <v>GFI - 03</v>
      </c>
      <c r="D38" s="142" t="str">
        <f>+'Mapa de Riesgos'!E52</f>
        <v>Afectación contable por información errónea de hechos económicos remitidos por las áreas generadoras debido a la falta de apropiación de lineamientos internos definidos</v>
      </c>
      <c r="E38" s="68" t="str">
        <f>+'Mapa de Riesgos'!J52</f>
        <v>Media</v>
      </c>
      <c r="F38" s="68" t="str">
        <f>+'Mapa de Riesgos'!K52</f>
        <v>Menor</v>
      </c>
      <c r="G38" s="70" t="str">
        <f>+'Mapa de Riesgos'!L52</f>
        <v>Moderado</v>
      </c>
      <c r="H38" s="47"/>
      <c r="I38" s="47"/>
      <c r="J38" s="47"/>
      <c r="K38" s="47"/>
      <c r="L38" s="47"/>
      <c r="M38" s="47"/>
      <c r="N38" s="47"/>
      <c r="O38" s="47"/>
      <c r="P38" s="47"/>
      <c r="Q38" s="64"/>
      <c r="R38" s="64"/>
      <c r="AC38" s="46"/>
      <c r="AD38" s="61"/>
      <c r="AE38" s="61"/>
      <c r="AF38" s="61"/>
      <c r="AG38" s="61"/>
      <c r="AH38" s="61"/>
      <c r="AI38" s="61"/>
      <c r="AJ38" s="50"/>
      <c r="AK38" s="46"/>
      <c r="AL38" s="46"/>
    </row>
    <row r="39" spans="2:38" ht="93" customHeight="1" x14ac:dyDescent="0.3">
      <c r="B39" s="69" t="str">
        <f>+'Mapa de Riesgos'!C53</f>
        <v>Gestión Financiera</v>
      </c>
      <c r="C39" s="67" t="str">
        <f>+'Mapa de Riesgos'!D53</f>
        <v>GFI - 04</v>
      </c>
      <c r="D39" s="142" t="str">
        <f>+'Mapa de Riesgos'!E53</f>
        <v>Afectación económica por no giro o pago de recursos financieros programados debido a debilidades en la planeación del Plan Anual Mensualizado de Caja - PAC por parte de los ordenadores del gasto</v>
      </c>
      <c r="E39" s="68" t="str">
        <f>+'Mapa de Riesgos'!J53</f>
        <v>Baja</v>
      </c>
      <c r="F39" s="68" t="str">
        <f>+'Mapa de Riesgos'!K53</f>
        <v>Moderado</v>
      </c>
      <c r="G39" s="70" t="str">
        <f>+'Mapa de Riesgos'!L53</f>
        <v>Moderado</v>
      </c>
      <c r="H39" s="47"/>
      <c r="I39" s="47"/>
      <c r="J39" s="47"/>
      <c r="K39" s="47"/>
      <c r="L39" s="47"/>
      <c r="M39" s="47"/>
      <c r="N39" s="47"/>
      <c r="O39" s="47"/>
      <c r="P39" s="47"/>
      <c r="AC39" s="46"/>
      <c r="AD39" s="61"/>
      <c r="AE39" s="61"/>
      <c r="AF39" s="61"/>
      <c r="AG39" s="61"/>
      <c r="AH39" s="61"/>
      <c r="AI39" s="61"/>
      <c r="AJ39" s="50"/>
      <c r="AK39" s="46"/>
      <c r="AL39" s="46"/>
    </row>
    <row r="40" spans="2:38" ht="93" customHeight="1" x14ac:dyDescent="0.35">
      <c r="B40" s="69" t="str">
        <f>+'Mapa de Riesgos'!C54</f>
        <v>Gestión Financiera</v>
      </c>
      <c r="C40" s="67" t="str">
        <f>+'Mapa de Riesgos'!D54</f>
        <v>GFI - 05</v>
      </c>
      <c r="D40" s="142" t="str">
        <f>+'Mapa de Riesgos'!E54</f>
        <v>Posibilidad de afectación reputacional  por incumplimiento de lineamientos normativos debido a falta de publicación del plan interno de austeridad y su contenido mínimo</v>
      </c>
      <c r="E40" s="68" t="str">
        <f>+'Mapa de Riesgos'!J54</f>
        <v>Muy Baja</v>
      </c>
      <c r="F40" s="68" t="str">
        <f>+'Mapa de Riesgos'!K54</f>
        <v>Moderado</v>
      </c>
      <c r="G40" s="70" t="str">
        <f>+'Mapa de Riesgos'!L54</f>
        <v>Moderado</v>
      </c>
      <c r="H40" s="47"/>
      <c r="I40" s="47"/>
      <c r="J40" s="47"/>
      <c r="K40" s="47"/>
      <c r="L40" s="47"/>
      <c r="M40" s="47"/>
      <c r="N40" s="47"/>
      <c r="O40" s="47"/>
      <c r="P40" s="47"/>
    </row>
    <row r="41" spans="2:38" ht="93" customHeight="1" x14ac:dyDescent="0.35">
      <c r="B41" s="69" t="str">
        <f>+'Mapa de Riesgos'!C55</f>
        <v>Gestión Jurídica</v>
      </c>
      <c r="C41" s="67" t="str">
        <f>+'Mapa de Riesgos'!D55</f>
        <v>GJD-01</v>
      </c>
      <c r="D41" s="142" t="str">
        <f>+'Mapa de Riesgos'!E55</f>
        <v>Posibilidad de recibir o solicitar cualquier dádiva o beneficio a nombre propio o de terceros por ejercer una deficiente defensa judicial con el fin de beneficiar a un tercero</v>
      </c>
      <c r="E41" s="68" t="str">
        <f>+'Mapa de Riesgos'!J55</f>
        <v>Baja</v>
      </c>
      <c r="F41" s="68" t="str">
        <f>+'Mapa de Riesgos'!K55</f>
        <v>Catastrófico</v>
      </c>
      <c r="G41" s="70" t="str">
        <f>+'Mapa de Riesgos'!L55</f>
        <v>Extremo</v>
      </c>
      <c r="H41" s="47"/>
      <c r="I41" s="47"/>
      <c r="J41" s="47"/>
      <c r="K41" s="47"/>
      <c r="L41" s="47"/>
      <c r="M41" s="47"/>
      <c r="N41" s="47"/>
      <c r="O41" s="47"/>
      <c r="P41" s="47"/>
    </row>
    <row r="42" spans="2:38" ht="93" customHeight="1" x14ac:dyDescent="0.35">
      <c r="B42" s="69" t="str">
        <f>+'Mapa de Riesgos'!C56</f>
        <v>Gestión Jurídica</v>
      </c>
      <c r="C42" s="67" t="str">
        <f>+'Mapa de Riesgos'!D56</f>
        <v>GJD-02</v>
      </c>
      <c r="D42" s="142" t="str">
        <f>+'Mapa de Riesgos'!E56</f>
        <v>Posibilidad de afectación reputacional por ineficacia en la gestión judicial debido a la falta de apropiación de la estrategia de la defensa jurídica</v>
      </c>
      <c r="E42" s="68" t="str">
        <f>+'Mapa de Riesgos'!J56</f>
        <v>Media</v>
      </c>
      <c r="F42" s="68" t="str">
        <f>+'Mapa de Riesgos'!K56</f>
        <v>Moderado</v>
      </c>
      <c r="G42" s="70" t="str">
        <f>+'Mapa de Riesgos'!L56</f>
        <v>Moderado</v>
      </c>
      <c r="H42" s="47"/>
      <c r="I42" s="47"/>
      <c r="J42" s="47"/>
      <c r="K42" s="47"/>
      <c r="L42" s="47"/>
      <c r="M42" s="47"/>
      <c r="N42" s="47"/>
      <c r="O42" s="47"/>
      <c r="P42" s="47"/>
    </row>
    <row r="43" spans="2:38" ht="93" customHeight="1" x14ac:dyDescent="0.35">
      <c r="B43" s="69" t="str">
        <f>+'Mapa de Riesgos'!C57</f>
        <v>Gestión Jurídica</v>
      </c>
      <c r="C43" s="67" t="str">
        <f>+'Mapa de Riesgos'!D57</f>
        <v>GJD-03</v>
      </c>
      <c r="D43" s="142" t="str">
        <f>+'Mapa de Riesgos'!E57</f>
        <v>Posibilidad de afectación reputacional  por gestión indebida de respuestas a requerimientos judiciales y no judiciales, conceptos, cumplimiento a fallos judiciales, revisión de actos administrativos debido a falta de controles para el manejo de la información jurídica</v>
      </c>
      <c r="E43" s="68" t="str">
        <f>+'Mapa de Riesgos'!J57</f>
        <v>Media</v>
      </c>
      <c r="F43" s="68" t="str">
        <f>+'Mapa de Riesgos'!K57</f>
        <v>Moderado</v>
      </c>
      <c r="G43" s="70" t="str">
        <f>+'Mapa de Riesgos'!L57</f>
        <v>Moderado</v>
      </c>
      <c r="H43" s="47"/>
      <c r="I43" s="47"/>
      <c r="J43" s="47"/>
      <c r="K43" s="47"/>
      <c r="L43" s="47"/>
      <c r="M43" s="47"/>
      <c r="N43" s="47"/>
      <c r="O43" s="47"/>
      <c r="P43" s="47"/>
    </row>
    <row r="44" spans="2:38" ht="93" customHeight="1" x14ac:dyDescent="0.35">
      <c r="B44" s="69" t="str">
        <f>+'Mapa de Riesgos'!C58</f>
        <v xml:space="preserve">Gestión Talento Humano </v>
      </c>
      <c r="C44" s="67" t="str">
        <f>+'Mapa de Riesgos'!D58</f>
        <v>GTH-01</v>
      </c>
      <c r="D44" s="142" t="str">
        <f>+'Mapa de Riesgos'!E58</f>
        <v>Posibilidad de afectación reputacional  y económica por omisión o extralimitación de funciones de los servidores públicos debido a la falta de aplicación de  manual de funciones y otras normas concordantes de superior jerarquía que asignen funciones</v>
      </c>
      <c r="E44" s="68" t="str">
        <f>+'Mapa de Riesgos'!J58</f>
        <v>Muy Baja</v>
      </c>
      <c r="F44" s="68" t="str">
        <f>+'Mapa de Riesgos'!K58</f>
        <v>Mayor</v>
      </c>
      <c r="G44" s="70" t="str">
        <f>+'Mapa de Riesgos'!L58</f>
        <v>Alto</v>
      </c>
      <c r="H44" s="47"/>
      <c r="I44" s="47"/>
      <c r="J44" s="47"/>
      <c r="K44" s="47"/>
      <c r="L44" s="47"/>
      <c r="M44" s="47"/>
      <c r="N44" s="47"/>
      <c r="O44" s="47"/>
      <c r="P44" s="47"/>
    </row>
    <row r="45" spans="2:38" ht="93" customHeight="1" x14ac:dyDescent="0.35">
      <c r="B45" s="69" t="str">
        <f>+'Mapa de Riesgos'!C59</f>
        <v xml:space="preserve">Gestión Talento Humano </v>
      </c>
      <c r="C45" s="67" t="str">
        <f>+'Mapa de Riesgos'!D59</f>
        <v>GTH-02</v>
      </c>
      <c r="D45" s="142" t="str">
        <f>+'Mapa de Riesgos'!E59</f>
        <v>Posibilidad de afectación económica por errores en la liquidación de la nómina debido a la falta de actualización de lineamientos internos para el reporte de novedades en la administración del talento humano</v>
      </c>
      <c r="E45" s="68" t="str">
        <f>+'Mapa de Riesgos'!J59</f>
        <v>Baja</v>
      </c>
      <c r="F45" s="68" t="str">
        <f>+'Mapa de Riesgos'!K59</f>
        <v>Menor</v>
      </c>
      <c r="G45" s="70" t="str">
        <f>+'Mapa de Riesgos'!L59</f>
        <v>Moderado</v>
      </c>
      <c r="H45" s="47"/>
      <c r="I45" s="47"/>
      <c r="J45" s="47"/>
      <c r="K45" s="47"/>
      <c r="L45" s="47"/>
      <c r="M45" s="47"/>
      <c r="N45" s="47"/>
      <c r="O45" s="47"/>
      <c r="P45" s="47"/>
    </row>
    <row r="46" spans="2:38" ht="93" customHeight="1" x14ac:dyDescent="0.35">
      <c r="B46" s="69" t="str">
        <f>+'Mapa de Riesgos'!C60</f>
        <v xml:space="preserve">Gestión Talento Humano </v>
      </c>
      <c r="C46" s="67" t="str">
        <f>+'Mapa de Riesgos'!D60</f>
        <v>GTH-03</v>
      </c>
      <c r="D46" s="142" t="str">
        <f>+'Mapa de Riesgos'!E60</f>
        <v>Posibilidad de inhabilidad e incompatibilidad para desempeñar un empleo por falta de veracidad de la información acreditada debido a conflictos de intereses</v>
      </c>
      <c r="E46" s="68" t="str">
        <f>+'Mapa de Riesgos'!J60</f>
        <v>Baja</v>
      </c>
      <c r="F46" s="68" t="str">
        <f>+'Mapa de Riesgos'!K60</f>
        <v>Moderado</v>
      </c>
      <c r="G46" s="70" t="str">
        <f>+'Mapa de Riesgos'!L60</f>
        <v>Moderado</v>
      </c>
      <c r="H46" s="47"/>
      <c r="I46" s="47"/>
      <c r="J46" s="47"/>
      <c r="K46" s="47"/>
      <c r="L46" s="47"/>
      <c r="M46" s="47"/>
      <c r="N46" s="47"/>
      <c r="O46" s="47"/>
      <c r="P46" s="47"/>
    </row>
    <row r="47" spans="2:38" ht="93" customHeight="1" x14ac:dyDescent="0.35">
      <c r="B47" s="69" t="str">
        <f>+'Mapa de Riesgos'!C61</f>
        <v xml:space="preserve">Gestión Talento Humano </v>
      </c>
      <c r="C47" s="67" t="str">
        <f>+'Mapa de Riesgos'!D61</f>
        <v>GTH-04</v>
      </c>
      <c r="D47" s="142" t="str">
        <f>+'Mapa de Riesgos'!E61</f>
        <v>Perdida y/o vulneración de historias laborales por falta de lineamientos internos para consulta y acceso debido a ausencia de controles de seguridad y privacidad de la información</v>
      </c>
      <c r="E47" s="68" t="str">
        <f>+'Mapa de Riesgos'!J61</f>
        <v>Baja</v>
      </c>
      <c r="F47" s="68" t="str">
        <f>+'Mapa de Riesgos'!K61</f>
        <v>Menor</v>
      </c>
      <c r="G47" s="70" t="str">
        <f>+'Mapa de Riesgos'!L61</f>
        <v>Moderado</v>
      </c>
      <c r="H47" s="47"/>
      <c r="I47" s="47"/>
      <c r="J47" s="47"/>
      <c r="K47" s="47"/>
      <c r="L47" s="47"/>
      <c r="M47" s="47"/>
      <c r="N47" s="47"/>
      <c r="O47" s="47"/>
      <c r="P47" s="47"/>
    </row>
    <row r="48" spans="2:38" ht="93" customHeight="1" x14ac:dyDescent="0.35">
      <c r="B48" s="69" t="str">
        <f>+'Mapa de Riesgos'!C62</f>
        <v xml:space="preserve">Gestión Talento Humano </v>
      </c>
      <c r="C48" s="67" t="str">
        <f>+'Mapa de Riesgos'!D62</f>
        <v>GTH-05</v>
      </c>
      <c r="D48" s="142" t="str">
        <f>+'Mapa de Riesgos'!E62</f>
        <v>Posibilidad de afectación reputacional por fuga de conocimiento debido a falta de transferencia de conocimiento al interior de la unidad y debilidades en los lineamientos internos</v>
      </c>
      <c r="E48" s="68" t="str">
        <f>+'Mapa de Riesgos'!J62</f>
        <v>Media</v>
      </c>
      <c r="F48" s="68" t="str">
        <f>+'Mapa de Riesgos'!K62</f>
        <v>Catastrófico</v>
      </c>
      <c r="G48" s="70" t="str">
        <f>+'Mapa de Riesgos'!L62</f>
        <v>Extremo</v>
      </c>
      <c r="H48" s="47"/>
      <c r="I48" s="47"/>
      <c r="J48" s="47"/>
      <c r="K48" s="47"/>
      <c r="L48" s="47"/>
      <c r="M48" s="47"/>
      <c r="N48" s="47"/>
      <c r="O48" s="47"/>
      <c r="P48" s="47"/>
    </row>
    <row r="49" spans="2:16" ht="93" customHeight="1" x14ac:dyDescent="0.35">
      <c r="B49" s="69" t="str">
        <f>+'Mapa de Riesgos'!C63</f>
        <v xml:space="preserve">Gestión Talento Humano </v>
      </c>
      <c r="C49" s="67" t="str">
        <f>+'Mapa de Riesgos'!D63</f>
        <v>GTH-06</v>
      </c>
      <c r="D49" s="142" t="str">
        <f>+'Mapa de Riesgos'!E63</f>
        <v>Posibilidad de afectación reputacional por incumplimiento en materia de SST debido a la falta de recursos (humano y financiero) suficientes para la implementación de nuevos lineamientos normativos y aplicación de mecanismos para el seguimiento, actualización y verificación</v>
      </c>
      <c r="E49" s="68" t="str">
        <f>+'Mapa de Riesgos'!J63</f>
        <v>Media</v>
      </c>
      <c r="F49" s="68" t="str">
        <f>+'Mapa de Riesgos'!K63</f>
        <v>Catastrófico</v>
      </c>
      <c r="G49" s="70" t="str">
        <f>+'Mapa de Riesgos'!L63</f>
        <v>Extremo</v>
      </c>
      <c r="H49" s="47"/>
      <c r="I49" s="47"/>
      <c r="J49" s="47"/>
      <c r="K49" s="47"/>
      <c r="L49" s="47"/>
      <c r="M49" s="47"/>
      <c r="N49" s="47"/>
      <c r="O49" s="47"/>
      <c r="P49" s="47"/>
    </row>
    <row r="50" spans="2:16" ht="93" customHeight="1" x14ac:dyDescent="0.35">
      <c r="B50" s="69" t="str">
        <f>+'Mapa de Riesgos'!C64</f>
        <v>Mantenimiento y Soporte de Tecnología</v>
      </c>
      <c r="C50" s="67" t="str">
        <f>+'Mapa de Riesgos'!D64</f>
        <v>MTS-01</v>
      </c>
      <c r="D50" s="142" t="str">
        <f>+'Mapa de Riesgos'!E64</f>
        <v xml:space="preserve">Afectación en la operación por falta de recurso humano y herramientas para atender solicitudes debido a debilidades en la programación de los recursos </v>
      </c>
      <c r="E50" s="68" t="str">
        <f>+'Mapa de Riesgos'!J64</f>
        <v>Baja</v>
      </c>
      <c r="F50" s="68" t="str">
        <f>+'Mapa de Riesgos'!K64</f>
        <v>Mayor</v>
      </c>
      <c r="G50" s="70" t="str">
        <f>+'Mapa de Riesgos'!L64</f>
        <v>Alto</v>
      </c>
      <c r="H50" s="47"/>
      <c r="I50" s="47"/>
      <c r="J50" s="47"/>
      <c r="K50" s="47"/>
      <c r="L50" s="47"/>
      <c r="M50" s="47"/>
      <c r="N50" s="47"/>
      <c r="O50" s="47"/>
      <c r="P50" s="47"/>
    </row>
    <row r="51" spans="2:16" ht="93" customHeight="1" x14ac:dyDescent="0.35">
      <c r="B51" s="69" t="str">
        <f>+'Mapa de Riesgos'!C65</f>
        <v>Mantenimiento y Soporte de Tecnología</v>
      </c>
      <c r="C51" s="67" t="str">
        <f>+'Mapa de Riesgos'!D65</f>
        <v>MTS-02</v>
      </c>
      <c r="D51" s="142" t="str">
        <f>+'Mapa de Riesgos'!E65</f>
        <v>Vencimiento de licencias de software por falta de seguimiento y control debido a desactualización de lineamientos internos para la gestión de los recursos</v>
      </c>
      <c r="E51" s="68" t="str">
        <f>+'Mapa de Riesgos'!J65</f>
        <v>Baja</v>
      </c>
      <c r="F51" s="68" t="str">
        <f>+'Mapa de Riesgos'!K65</f>
        <v>Moderado</v>
      </c>
      <c r="G51" s="70" t="str">
        <f>+'Mapa de Riesgos'!L65</f>
        <v>Moderado</v>
      </c>
      <c r="H51" s="47"/>
      <c r="I51" s="47"/>
      <c r="J51" s="47"/>
      <c r="K51" s="47"/>
      <c r="L51" s="47"/>
      <c r="M51" s="47"/>
      <c r="N51" s="47"/>
      <c r="O51" s="47"/>
      <c r="P51" s="47"/>
    </row>
    <row r="52" spans="2:16" ht="93" customHeight="1" x14ac:dyDescent="0.35">
      <c r="B52" s="69" t="str">
        <f>+'Mapa de Riesgos'!C66</f>
        <v xml:space="preserve"> Evaluación Independiente y mejoramiento continuo</v>
      </c>
      <c r="C52" s="67" t="str">
        <f>+'Mapa de Riesgos'!D66</f>
        <v>EMC - 01</v>
      </c>
      <c r="D52" s="142" t="str">
        <f>+'Mapa de Riesgos'!E66</f>
        <v>Posibilidad de afectación reputacional por el incumplimiento en la ejecución del plan de auditorías internas programado debido a la falta de talento humano y/o planeación en el proceso</v>
      </c>
      <c r="E52" s="68" t="str">
        <f>+'Mapa de Riesgos'!J66</f>
        <v>Media</v>
      </c>
      <c r="F52" s="68" t="str">
        <f>+'Mapa de Riesgos'!K66</f>
        <v>Mayor</v>
      </c>
      <c r="G52" s="70" t="str">
        <f>+'Mapa de Riesgos'!L66</f>
        <v>Alto</v>
      </c>
      <c r="H52" s="47"/>
      <c r="I52" s="47"/>
      <c r="J52" s="47"/>
      <c r="K52" s="47"/>
      <c r="L52" s="47"/>
      <c r="M52" s="47"/>
      <c r="N52" s="47"/>
      <c r="O52" s="47"/>
      <c r="P52" s="47"/>
    </row>
    <row r="53" spans="2:16" ht="93" customHeight="1" x14ac:dyDescent="0.35">
      <c r="B53" s="69" t="str">
        <f>+'Mapa de Riesgos'!C67</f>
        <v xml:space="preserve"> Evaluación Independiente y mejoramiento continuo</v>
      </c>
      <c r="C53" s="67" t="str">
        <f>+'Mapa de Riesgos'!D67</f>
        <v>EMC - 02</v>
      </c>
      <c r="D53" s="142" t="str">
        <f>+'Mapa de Riesgos'!E67</f>
        <v>Posibilidad de pérdida económica o reputacional  por sanción administrativa o económica por parte del órgano de control debido al incumplimiento en el seguimiento oportuno de los planes de mejoramiento suscritos por la Entidad</v>
      </c>
      <c r="E53" s="68" t="str">
        <f>+'Mapa de Riesgos'!J67</f>
        <v>Media</v>
      </c>
      <c r="F53" s="68" t="str">
        <f>+'Mapa de Riesgos'!K67</f>
        <v>Leve</v>
      </c>
      <c r="G53" s="70" t="str">
        <f>+'Mapa de Riesgos'!L67</f>
        <v>Moderado</v>
      </c>
      <c r="H53" s="47"/>
      <c r="I53" s="47"/>
      <c r="J53" s="47"/>
      <c r="K53" s="47"/>
      <c r="L53" s="47"/>
      <c r="M53" s="47"/>
      <c r="N53" s="47"/>
      <c r="O53" s="47"/>
      <c r="P53" s="47"/>
    </row>
    <row r="54" spans="2:16" ht="93" customHeight="1" thickBot="1" x14ac:dyDescent="0.4">
      <c r="B54" s="71" t="str">
        <f>+'Mapa de Riesgos'!C69</f>
        <v xml:space="preserve"> Evaluación Independiente y mejoramiento continuo</v>
      </c>
      <c r="C54" s="72" t="str">
        <f>+'Mapa de Riesgos'!D69</f>
        <v>EMC - 03</v>
      </c>
      <c r="D54" s="143" t="str">
        <f>+'Mapa de Riesgos'!E69</f>
        <v>Posibilidad de afectación reputacional  por desarrollar o participar en actividades de coadministración y refrendaciones debido al desconocimiento de los lineamientos internos de auditoría</v>
      </c>
      <c r="E54" s="73" t="str">
        <f>+'Mapa de Riesgos'!J69</f>
        <v>Media</v>
      </c>
      <c r="F54" s="73" t="str">
        <f>+'Mapa de Riesgos'!K69</f>
        <v>Moderado</v>
      </c>
      <c r="G54" s="74" t="str">
        <f>+'Mapa de Riesgos'!L69</f>
        <v>Moderado</v>
      </c>
      <c r="H54" s="47"/>
      <c r="I54" s="47"/>
      <c r="J54" s="47"/>
      <c r="K54" s="47"/>
      <c r="L54" s="47"/>
      <c r="M54" s="47"/>
      <c r="N54" s="47"/>
      <c r="O54" s="47"/>
      <c r="P54" s="47"/>
    </row>
  </sheetData>
  <sheetProtection algorithmName="SHA-512" hashValue="Bezi6qtJVvy+uHpqVYFdkSNLNKHeOmoWawJR1/5PMg410h9MQ1z1Pin/NevUrkQwhxmrZyrS9lu9pfolxz6VGQ==" saltValue="o+jk+ZqSzWFv+zrVxWOfYw==" spinCount="100000" sheet="1" objects="1" scenarios="1"/>
  <mergeCells count="11">
    <mergeCell ref="T5:X5"/>
    <mergeCell ref="K6:O6"/>
    <mergeCell ref="I8:I12"/>
    <mergeCell ref="Q8:Q12"/>
    <mergeCell ref="B1:Q1"/>
    <mergeCell ref="B2:Q2"/>
    <mergeCell ref="B3:Q3"/>
    <mergeCell ref="B5:B7"/>
    <mergeCell ref="C5:D6"/>
    <mergeCell ref="E5:G6"/>
    <mergeCell ref="I5:O5"/>
  </mergeCells>
  <conditionalFormatting sqref="E8:G54">
    <cfRule type="cellIs" dxfId="27" priority="6" operator="equal">
      <formula>$S$12</formula>
    </cfRule>
    <cfRule type="cellIs" dxfId="26" priority="7" operator="equal">
      <formula>$S$11</formula>
    </cfRule>
    <cfRule type="cellIs" dxfId="25" priority="8" operator="equal">
      <formula>$S$10</formula>
    </cfRule>
    <cfRule type="cellIs" dxfId="24" priority="9" operator="equal">
      <formula>$S$9</formula>
    </cfRule>
    <cfRule type="cellIs" dxfId="23" priority="10" operator="equal">
      <formula>$S$8</formula>
    </cfRule>
  </conditionalFormatting>
  <conditionalFormatting sqref="F8:F54">
    <cfRule type="cellIs" dxfId="22" priority="1" operator="equal">
      <formula>$T$7</formula>
    </cfRule>
    <cfRule type="cellIs" dxfId="21" priority="2" operator="equal">
      <formula>$U$7</formula>
    </cfRule>
    <cfRule type="cellIs" dxfId="20" priority="3" operator="equal">
      <formula>$V$7</formula>
    </cfRule>
    <cfRule type="cellIs" dxfId="19" priority="4" operator="equal">
      <formula>$W$7</formula>
    </cfRule>
    <cfRule type="cellIs" dxfId="18" priority="5" operator="equal">
      <formula>$X$7</formula>
    </cfRule>
  </conditionalFormatting>
  <conditionalFormatting sqref="G8:G54">
    <cfRule type="cellIs" dxfId="17" priority="11" operator="equal">
      <formula>$T$15</formula>
    </cfRule>
    <cfRule type="cellIs" dxfId="16" priority="12" operator="equal">
      <formula>$T$16</formula>
    </cfRule>
    <cfRule type="cellIs" dxfId="15" priority="13" operator="equal">
      <formula>$T$17</formula>
    </cfRule>
    <cfRule type="cellIs" dxfId="14" priority="14" operator="equal">
      <formula>$T$18</formula>
    </cfRule>
  </conditionalFormatting>
  <dataValidations count="3">
    <dataValidation allowBlank="1" showInputMessage="1" showErrorMessage="1" prompt="Es la materialización del riesgo y las consecuencias de su aparición. Su escala es: 5 bajo impacto, 10 medio, 20 alto impacto._x000a_" sqref="JD7:JJ7" xr:uid="{56AC05EA-9B0E-4369-A4C5-C2138983E4B8}"/>
    <dataValidation allowBlank="1" showInputMessage="1" showErrorMessage="1" prompt="La probabilidad se encuentra determinada por una escala de 1 a 3, siendo 1 la menor probabilidad de ocurrencia del riesgo y 3 la mayor probabilidad de  ocurrencia." sqref="JC7" xr:uid="{25288910-AFB1-4756-A028-649DB21F6512}"/>
    <dataValidation type="list" allowBlank="1" showInputMessage="1" showErrorMessage="1" sqref="JD8:JJ15 JD28:JJ30" xr:uid="{F79459A2-173C-4D2E-A6FD-FD1D8228CE67}">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9C1F8-B808-4B81-86BA-0A2C0EB6AE49}">
  <dimension ref="A1:JJ66"/>
  <sheetViews>
    <sheetView showGridLines="0" zoomScale="25" zoomScaleNormal="25" workbookViewId="0"/>
  </sheetViews>
  <sheetFormatPr baseColWidth="10" defaultColWidth="0" defaultRowHeight="12.5" zeroHeight="1" x14ac:dyDescent="0.35"/>
  <cols>
    <col min="1" max="1" width="6.36328125" style="86" customWidth="1"/>
    <col min="2" max="2" width="21.81640625" style="86" customWidth="1"/>
    <col min="3" max="3" width="22.08984375" style="86" customWidth="1"/>
    <col min="4" max="4" width="44.453125" style="128" customWidth="1"/>
    <col min="5" max="5" width="21.453125" style="94" customWidth="1"/>
    <col min="6" max="6" width="14.6328125" style="94" customWidth="1"/>
    <col min="7" max="7" width="24.1796875" style="94" customWidth="1"/>
    <col min="8" max="8" width="10.08984375" style="94" bestFit="1" customWidth="1"/>
    <col min="9" max="9" width="7.453125" style="94" customWidth="1"/>
    <col min="10" max="10" width="14" style="94" customWidth="1"/>
    <col min="11" max="11" width="12.453125" style="94" customWidth="1"/>
    <col min="12" max="12" width="16" style="94" customWidth="1"/>
    <col min="13" max="13" width="19.6328125" style="94" customWidth="1"/>
    <col min="14" max="14" width="16.6328125" style="94" customWidth="1"/>
    <col min="15" max="15" width="15.81640625" style="94" customWidth="1"/>
    <col min="16" max="16" width="3.90625" style="94" customWidth="1"/>
    <col min="17" max="17" width="4.90625" style="86" hidden="1" customWidth="1"/>
    <col min="18" max="18" width="5.90625" style="86" hidden="1" customWidth="1"/>
    <col min="19" max="24" width="14" style="86" hidden="1" customWidth="1"/>
    <col min="25" max="29" width="11.453125" style="86" hidden="1" customWidth="1"/>
    <col min="30" max="30" width="5.453125" style="86" hidden="1" customWidth="1"/>
    <col min="31" max="31" width="26.90625" style="86" hidden="1" customWidth="1"/>
    <col min="32" max="36" width="22.90625" style="94" hidden="1" customWidth="1"/>
    <col min="37" max="37" width="23.453125" style="86" hidden="1" customWidth="1"/>
    <col min="38" max="265" width="11.453125" style="86" hidden="1" customWidth="1"/>
    <col min="266" max="266" width="12.453125" style="86" hidden="1" customWidth="1"/>
    <col min="267" max="267" width="47" style="86" hidden="1" customWidth="1"/>
    <col min="268" max="268" width="35" style="86" hidden="1" customWidth="1"/>
    <col min="269" max="269" width="47" style="86" hidden="1" customWidth="1"/>
    <col min="270" max="270" width="35" style="86" hidden="1" customWidth="1"/>
    <col min="271" max="16384" width="14.453125" style="86" hidden="1"/>
  </cols>
  <sheetData>
    <row r="1" spans="2:38" s="82" customFormat="1" ht="26" x14ac:dyDescent="0.25">
      <c r="B1" s="163" t="s">
        <v>246</v>
      </c>
      <c r="C1" s="163"/>
      <c r="D1" s="163"/>
      <c r="E1" s="163"/>
      <c r="F1" s="163"/>
      <c r="G1" s="163"/>
      <c r="H1" s="163"/>
      <c r="I1" s="163"/>
      <c r="J1" s="163"/>
      <c r="K1" s="163"/>
      <c r="L1" s="163"/>
      <c r="M1" s="163"/>
      <c r="N1" s="163"/>
      <c r="O1" s="163"/>
      <c r="P1" s="163"/>
      <c r="Q1" s="163"/>
      <c r="R1" s="83"/>
      <c r="S1" s="84"/>
      <c r="T1" s="180" t="s">
        <v>139</v>
      </c>
      <c r="U1" s="180"/>
      <c r="V1" s="180"/>
      <c r="W1" s="180"/>
      <c r="X1" s="181"/>
      <c r="AF1" s="85"/>
      <c r="AG1" s="85"/>
      <c r="AH1" s="85"/>
      <c r="AI1" s="85"/>
      <c r="AJ1" s="85"/>
    </row>
    <row r="2" spans="2:38" s="82" customFormat="1" ht="26" x14ac:dyDescent="0.25">
      <c r="B2" s="163" t="s">
        <v>264</v>
      </c>
      <c r="C2" s="163"/>
      <c r="D2" s="163"/>
      <c r="E2" s="163"/>
      <c r="F2" s="163"/>
      <c r="G2" s="163"/>
      <c r="H2" s="163"/>
      <c r="I2" s="163"/>
      <c r="J2" s="163"/>
      <c r="K2" s="163"/>
      <c r="L2" s="163"/>
      <c r="M2" s="163"/>
      <c r="N2" s="163"/>
      <c r="O2" s="163"/>
      <c r="P2" s="163"/>
      <c r="Q2" s="163"/>
      <c r="R2" s="129"/>
      <c r="T2" s="130"/>
      <c r="U2" s="130"/>
      <c r="V2" s="130"/>
      <c r="W2" s="130"/>
      <c r="X2" s="131"/>
      <c r="AF2" s="85"/>
      <c r="AG2" s="85"/>
      <c r="AH2" s="85"/>
      <c r="AI2" s="85"/>
      <c r="AJ2" s="85"/>
    </row>
    <row r="3" spans="2:38" s="82" customFormat="1" ht="26" x14ac:dyDescent="0.25">
      <c r="B3" s="163" t="s">
        <v>265</v>
      </c>
      <c r="C3" s="163"/>
      <c r="D3" s="163"/>
      <c r="E3" s="163"/>
      <c r="F3" s="163"/>
      <c r="G3" s="163"/>
      <c r="H3" s="163"/>
      <c r="I3" s="163"/>
      <c r="J3" s="163"/>
      <c r="K3" s="163"/>
      <c r="L3" s="163"/>
      <c r="M3" s="163"/>
      <c r="N3" s="163"/>
      <c r="O3" s="163"/>
      <c r="P3" s="163"/>
      <c r="Q3" s="163"/>
      <c r="R3" s="129"/>
      <c r="T3" s="130"/>
      <c r="U3" s="130"/>
      <c r="V3" s="130"/>
      <c r="W3" s="130"/>
      <c r="X3" s="131"/>
      <c r="AF3" s="85"/>
      <c r="AG3" s="85"/>
      <c r="AH3" s="85"/>
      <c r="AI3" s="85"/>
      <c r="AJ3" s="85"/>
    </row>
    <row r="4" spans="2:38" s="82" customFormat="1" ht="13.5" thickBot="1" x14ac:dyDescent="0.3">
      <c r="D4" s="147"/>
      <c r="E4" s="85"/>
      <c r="F4" s="85"/>
      <c r="G4" s="85"/>
      <c r="R4" s="129"/>
      <c r="T4" s="130"/>
      <c r="U4" s="130"/>
      <c r="V4" s="130"/>
      <c r="W4" s="130"/>
      <c r="X4" s="131"/>
      <c r="AF4" s="85"/>
      <c r="AG4" s="85"/>
      <c r="AH4" s="85"/>
      <c r="AI4" s="85"/>
      <c r="AJ4" s="85"/>
    </row>
    <row r="5" spans="2:38" s="82" customFormat="1" ht="13.75" customHeight="1" thickBot="1" x14ac:dyDescent="0.35">
      <c r="B5" s="164" t="s">
        <v>259</v>
      </c>
      <c r="C5" s="167" t="s">
        <v>2</v>
      </c>
      <c r="D5" s="168"/>
      <c r="E5" s="171" t="s">
        <v>4</v>
      </c>
      <c r="F5" s="172"/>
      <c r="G5" s="173"/>
      <c r="I5" s="186" t="s">
        <v>267</v>
      </c>
      <c r="J5" s="187"/>
      <c r="K5" s="187"/>
      <c r="L5" s="187"/>
      <c r="M5" s="187"/>
      <c r="N5" s="187"/>
      <c r="O5" s="188"/>
      <c r="R5" s="129"/>
      <c r="T5" s="130"/>
      <c r="U5" s="130"/>
      <c r="V5" s="130"/>
      <c r="W5" s="130"/>
      <c r="X5" s="131"/>
      <c r="AF5" s="85"/>
      <c r="AG5" s="85"/>
      <c r="AH5" s="85"/>
      <c r="AI5" s="85"/>
      <c r="AJ5" s="85"/>
    </row>
    <row r="6" spans="2:38" ht="13.25" customHeight="1" thickBot="1" x14ac:dyDescent="0.4">
      <c r="B6" s="165"/>
      <c r="C6" s="169"/>
      <c r="D6" s="170"/>
      <c r="E6" s="174"/>
      <c r="F6" s="175"/>
      <c r="G6" s="176"/>
      <c r="H6" s="87"/>
      <c r="I6" s="88"/>
      <c r="J6" s="89"/>
      <c r="K6" s="180" t="s">
        <v>139</v>
      </c>
      <c r="L6" s="180"/>
      <c r="M6" s="180"/>
      <c r="N6" s="180"/>
      <c r="O6" s="181"/>
      <c r="P6" s="87"/>
      <c r="R6" s="90"/>
      <c r="T6" s="91">
        <v>0.2</v>
      </c>
      <c r="U6" s="91">
        <v>0.4</v>
      </c>
      <c r="V6" s="91">
        <v>0.6</v>
      </c>
      <c r="W6" s="91">
        <v>0.8</v>
      </c>
      <c r="X6" s="92">
        <v>1</v>
      </c>
      <c r="Y6" s="93"/>
      <c r="Z6" s="93"/>
      <c r="AA6" s="93"/>
      <c r="AB6" s="93"/>
      <c r="AC6" s="93"/>
      <c r="AD6" s="93"/>
      <c r="AE6" s="93"/>
    </row>
    <row r="7" spans="2:38" ht="39.9" customHeight="1" thickBot="1" x14ac:dyDescent="0.3">
      <c r="B7" s="185"/>
      <c r="C7" s="132" t="s">
        <v>261</v>
      </c>
      <c r="D7" s="133" t="s">
        <v>262</v>
      </c>
      <c r="E7" s="133" t="s">
        <v>9</v>
      </c>
      <c r="F7" s="133" t="s">
        <v>10</v>
      </c>
      <c r="G7" s="134" t="s">
        <v>11</v>
      </c>
      <c r="H7" s="87"/>
      <c r="I7" s="90"/>
      <c r="J7" s="96"/>
      <c r="K7" s="97" t="s">
        <v>255</v>
      </c>
      <c r="L7" s="97" t="s">
        <v>254</v>
      </c>
      <c r="M7" s="97" t="s">
        <v>26</v>
      </c>
      <c r="N7" s="97" t="s">
        <v>252</v>
      </c>
      <c r="O7" s="98" t="s">
        <v>249</v>
      </c>
      <c r="P7" s="87"/>
      <c r="R7" s="90"/>
      <c r="S7" s="99"/>
      <c r="T7" s="100" t="s">
        <v>255</v>
      </c>
      <c r="U7" s="100" t="s">
        <v>254</v>
      </c>
      <c r="V7" s="100" t="s">
        <v>26</v>
      </c>
      <c r="W7" s="100" t="s">
        <v>252</v>
      </c>
      <c r="X7" s="101" t="s">
        <v>249</v>
      </c>
      <c r="AA7" s="93"/>
      <c r="AB7" s="93"/>
      <c r="AC7" s="102"/>
      <c r="AD7" s="102"/>
      <c r="AE7" s="102"/>
      <c r="AF7" s="102"/>
      <c r="AG7" s="102"/>
      <c r="AH7" s="102"/>
      <c r="AI7" s="102"/>
      <c r="AJ7" s="102"/>
      <c r="AK7" s="102"/>
      <c r="AL7" s="102"/>
    </row>
    <row r="8" spans="2:38" ht="93" customHeight="1" x14ac:dyDescent="0.25">
      <c r="B8" s="136" t="str">
        <f>+'Mapa de Riesgos'!C13</f>
        <v>Comunicación estratégica</v>
      </c>
      <c r="C8" s="137" t="str">
        <f>+'Mapa de Riesgos'!D13</f>
        <v>CES-01</v>
      </c>
      <c r="D8" s="144" t="str">
        <f>+'Mapa de Riesgos'!E13</f>
        <v xml:space="preserve">Posibilidad de afectación reputacional por falta de claridad, precisión y transparencia en la información publicada debido a inexistencia de política de comunicaciones </v>
      </c>
      <c r="E8" s="148" t="str">
        <f>+'Mapa de Riesgos'!Y13</f>
        <v>Baja</v>
      </c>
      <c r="F8" s="148" t="str">
        <f>+'Mapa de Riesgos'!Z13</f>
        <v>Moderado</v>
      </c>
      <c r="G8" s="149" t="str">
        <f>+'Mapa de Riesgos'!AA13</f>
        <v>Moderado</v>
      </c>
      <c r="H8" s="104"/>
      <c r="I8" s="182" t="s">
        <v>28</v>
      </c>
      <c r="J8" s="97" t="s">
        <v>263</v>
      </c>
      <c r="K8" s="105" t="str">
        <f>+IF(AND(E8=$S$8,F8=$T$7),C8,"")&amp;" "&amp;IF(AND(E9=$S$8,F9=$T$7),C9,"")&amp;" "&amp;IF(AND(E10=$S$8,F10=$T$7),C10,"")&amp;" "&amp;IF(AND(E11=$S$8,F11=$T$7),C11,"")&amp;" "&amp;IF(AND(E12=$S$8,F12=$T$7),C12,"")&amp;" "&amp;IF(AND(E13=$S$8,F13=$T$7),C13,"")&amp;" "&amp;IF(AND(E14=$S$8,F14=$T$7),C14,"")&amp;" "&amp;IF(AND(E15=$S$8,F15=$T$7),C15,"")&amp;" "&amp;IF(AND(E16=$S$8,F16=$T$7),C16,"")&amp;" "&amp;IF(AND(E17=$S$8,F17=$T$7),C17,"")&amp;" "&amp;IF(AND(E18=$S$8,F18=$T$7),C18,"")&amp;" "&amp;IF(AND(E19=$S$8,F19=$T$7),C19,"")&amp;" "&amp;IF(AND(E20=$S$8,F20=$T$7),C20,"")&amp;" "&amp;IF(AND(E21=$S$8,F21=$T$7),C21,"")&amp;" "&amp;IF(AND(E22=$S$8,F22=$T$7),C22,"")&amp;" "&amp;IF(AND(E23=$S$8,F23=$T$7),C23,"")&amp;" "&amp;IF(AND(E24=$S$8,F24=$T$7),C24,"")&amp;" "&amp;IF(AND(E25=$S$8,F25=$T$7),C25,"")&amp;" "&amp;IF(AND(E26=$S$8,F26=$T$7),C26,"")&amp;" "&amp;IF(AND(E27=$S$8,F27=$T$7),C27,"")&amp;" "&amp;IF(AND(E28=$S$8,F28=$T$7),C28,"")&amp;" "&amp;IF(AND(E29=$S$8,F29=$T$7),C29,"")&amp;" "&amp;IF(AND(E30=$S$8,F30=$T$7),C30,"")&amp;" "&amp;IF(AND(E31=$S$8,F31=$T$7),C31,"")&amp;" "&amp;IF(AND(E32=$S$8,F32=$T$7),C32,"")&amp;" "&amp;IF(AND(E33=$S$8,F33=$T$7),C33,"")&amp;" "&amp;IF(AND(E34=$S$8,F34=$T$7),C34,"")&amp;" "&amp;IF(AND(E35=$S$8,F35=$T$7),C35,"")&amp;" "&amp;IF(AND(E36=$S$8,F36=$T$7),C36,"")&amp;" "&amp;IF(AND(E37=$S$8,F37=$T$7),C37,"")&amp;" "&amp;IF(AND(E38=$S$8,F38=$T$7),C38,"")&amp;" "&amp;IF(AND(E39=$S$8,F39=$T$7),C39,"")&amp;" "&amp;IF(AND(E40=$S$8,F40=$T$7),C40,"")&amp;" "&amp;IF(AND(E41=$S$8,F41=$T$7),C41,"")&amp;" "&amp;IF(AND(E42=$S$8,F42=$T$7),C42,"")&amp;" "&amp;IF(AND(E43=$S$8,F43=$T$7),C43,"")&amp;" "&amp;IF(AND(E44=$S$8,F44=$T$7),C44,"")&amp;" "&amp;IF(AND(E45=$S$8,F45=$T$7),C45,"")&amp;" "&amp;IF(AND(E46=$S$8,F46=$T$7),C46,"")&amp;" "&amp;IF(AND(E47=$S$8,F47=$T$7),C47,"")&amp;" "&amp;IF(AND(E48=$S$8,F48=$T$7),C48,"")&amp;" "&amp;IF(AND(E49=$S$8,F49=$T$7),C49,"")&amp;" "&amp;IF(AND(E50=$S$8,F50=$T$7),C50,"")&amp;" "&amp;IF(AND(E51=$S$8,F51=$T$7),C51,"")&amp;" "&amp;IF(AND(E52=$S$8,F52=$T$7),C52,"")&amp;" "&amp;IF(AND(E53=$S$8,F53=$T$7),C53,"")&amp;" "&amp;IF(AND(E54=$S$8,F54=$T$7),C54,"")</f>
        <v xml:space="preserve">                                              </v>
      </c>
      <c r="L8" s="105" t="str">
        <f>+IF(AND(E8=$S$8,F8=$U$7),C8,"")&amp;" "&amp;IF(AND(E9=$S$8,F9=$U$7),C9,"")&amp;" "&amp;IF(AND(E10=$S$8,F10=$U$7),C10,"")&amp;" "&amp;IF(AND(E11=$S$8,F11=$U$7),C11,"")&amp;" "&amp;IF(AND(E12=$S$8,F12=$U$7),C12,"")&amp;" "&amp;IF(AND(E13=$S$8,F13=$U$7),C13,"")&amp;" "&amp;IF(AND(E14=$S$8,F14=$U$7),C14,"")&amp;" "&amp;IF(AND(E15=$S$8,F15=$U$7),C15,"")&amp;" "&amp;IF(AND(E16=$S$8,F16=$U$7),C16,"")&amp;" "&amp;IF(AND(E17=$S$8,F17=$U$7),C17,"")&amp;" "&amp;IF(AND(E18=$S$8,F18=$U$7),C18,"")&amp;" "&amp;IF(AND(E19=$S$8,F19=$U$7),C19,"")&amp;" "&amp;IF(AND(E20=$S$8,F20=$U$7),C20,"")&amp;" "&amp;IF(AND(E21=$S$8,F21=$U$7),C21,"")&amp;" "&amp;IF(AND(E22=$S$8,F22=$U$7),C22,"")&amp;" "&amp;IF(AND(E23=$S$8,F23=$U$7),C23,"")&amp;" "&amp;IF(AND(E24=$S$8,F24=$U$7),C24,"")&amp;" "&amp;IF(AND(E25=$S$8,F25=$U$7),C25,"")&amp;" "&amp;IF(AND(E26=$S$8,F26=$U$7),C26,"")&amp;" "&amp;IF(AND(E27=$S$8,F27=$U$7),C27,"")&amp;" "&amp;IF(AND(E28=$S$8,F28=$U$7),C28,"")&amp;" "&amp;IF(AND(E29=$S$8,F29=$U$7),C29,"")&amp;" "&amp;IF(AND(E30=$S$8,F30=$U$7),C30,"")&amp;" "&amp;IF(AND(E31=$S$8,F31=$U$7),C31,"")&amp;" "&amp;IF(AND(E32=$S$8,F32=$U$7),C32,"")&amp;" "&amp;IF(AND(E33=$S$8,F33=$U$7),C33,"")&amp;" "&amp;IF(AND(E34=$S$8,F34=$U$7),C34,"")&amp;" "&amp;IF(AND(E35=$S$8,F35=$U$7),C35,"")&amp;" "&amp;IF(AND(E36=$S$8,F36=$U$7),C36,"")&amp;" "&amp;IF(AND(E37=$S$8,F37=$U$7),C37,"")&amp;" "&amp;IF(AND(E38=$S$8,F38=$U$7),C38,"")&amp;" "&amp;IF(AND(E39=$S$8,F39=$U$7),C39,"")&amp;" "&amp;IF(AND(E40=$S$8,F40=$U$7),C40,"")&amp;" "&amp;IF(AND(E41=$S$8,F41=$U$7),C41,"")&amp;" "&amp;IF(AND(E42=$S$8,F42=$U$7),C42,"")&amp;" "&amp;IF(AND(E43=$S$8,F43=$U$7),C43,"")&amp;" "&amp;IF(AND(E44=$S$8,F44=$U$7),C44,"")&amp;" "&amp;IF(AND(E45=$S$8,F45=$U$7),C45,"")&amp;" "&amp;IF(AND(E46=$S$8,F46=$U$7),C46,"")&amp;" "&amp;IF(AND(E47=$S$8,F47=$U$7),C47,"")&amp;" "&amp;IF(AND(E48=$S$8,F48=$U$7),C48,"")&amp;" "&amp;IF(AND(E49=$S$8,F49=$U$7),C49,"")&amp;" "&amp;IF(AND(E50=$S$8,F50=$U$7),C50,"")&amp;" "&amp;IF(AND(E51=$S$8,F51=$U$7),C51,"")&amp;" "&amp;IF(AND(E52=$S$8,F52=$U$7),C52,"")&amp;" "&amp;IF(AND(E53=$S$8,F53=$U$7),C53,"")&amp;" "&amp;IF(AND(E54=$S$8,F54=$U$7),C54,"")</f>
        <v xml:space="preserve">                                              </v>
      </c>
      <c r="M8" s="105" t="str">
        <f>+IF(AND(E8=$S$8,F8=$V$7),C8,"")&amp;" "&amp;IF(AND(E9=$S$8,F9=$V$7),C9,"")&amp;" "&amp;IF(AND(E10=$S$8,F10=$V$7),C10,"")&amp;" "&amp;IF(AND(E11=$S$8,F11=$V$7),C11,"")&amp;" "&amp;IF(AND(E12=$S$8,F12=$V$7),C12,"")&amp;" "&amp;IF(AND(E13=$S$8,F13=$V$7),C13,"")&amp;" "&amp;IF(AND(E14=$S$8,F14=$V$7),C14,"")&amp;" "&amp;IF(AND(E15=$S$8,F15=$V$7),C15,"")&amp;" "&amp;IF(AND(E16=$S$8,F16=$V$7),C16,"")&amp;" "&amp;IF(AND(E17=$S$8,F17=$V$7),C17,"")&amp;" "&amp;IF(AND(E18=$S$8,F18=$V$7),C18,"")&amp;" "&amp;IF(AND(E19=$S$8,F19=$V$7),C19,"")&amp;" "&amp;IF(AND(E20=$S$8,F20=$V$7),C20,"")&amp;" "&amp;IF(AND(E21=$S$8,F21=$V$7),C21,"")&amp;" "&amp;IF(AND(E22=$S$8,F22=$V$7),C22,"")&amp;" "&amp;IF(AND(E23=$S$8,F23=$V$7),C23,"")&amp;" "&amp;IF(AND(E24=$S$8,F24=$V$7),C24,"")&amp;" "&amp;IF(AND(E25=$S$8,F25=$V$7),C25,"")&amp;" "&amp;IF(AND(E26=$S$8,F26=$V$7),C26,"")&amp;" "&amp;IF(AND(E27=$S$8,F27=$V$7),C27,"")&amp;" "&amp;IF(AND(E28=$S$8,F28=$V$7),C28,"")&amp;" "&amp;IF(AND(E29=$S$8,F29=$V$7),C29,"")&amp;" "&amp;IF(AND(E30=$S$8,F30=$V$7),C30,"")&amp;" "&amp;IF(AND(E31=$S$8,F31=$V$7),C31,"")&amp;" "&amp;IF(AND(E32=$S$8,F32=$V$7),C32,"")&amp;" "&amp;IF(AND(E33=$S$8,F33=$V$7),C33,"")&amp;" "&amp;IF(AND(E34=$S$8,F34=$V$7),C34,"")&amp;" "&amp;IF(AND(E35=$S$8,F35=$V$7),C35,"")&amp;" "&amp;IF(AND(E36=$S$8,F36=$V$7),C36,"")&amp;" "&amp;IF(AND(E37=$S$8,F37=$V$7),C37,"")&amp;" "&amp;IF(AND(E38=$S$8,F38=$V$7),C38,"")&amp;" "&amp;IF(AND(E39=$S$8,F39=$V$7),C39,"")&amp;" "&amp;IF(AND(E40=$S$8,F40=$V$7),C40,"")&amp;" "&amp;IF(AND(E41=$S$8,F41=$V$7),C41,"")&amp;" "&amp;IF(AND(E42=$S$8,F42=$V$7),C42,"")&amp;" "&amp;IF(AND(E43=$S$8,F43=$V$7),C43,"")&amp;" "&amp;IF(AND(E44=$S$8,F44=$V$7),C44,"")&amp;" "&amp;IF(AND(E45=$S$8,F45=$V$7),C45,"")&amp;" "&amp;IF(AND(E46=$S$8,F46=$V$7),C46,"")&amp;" "&amp;IF(AND(E47=$S$8,F47=$V$7),C47,"")&amp;" "&amp;IF(AND(E48=$S$8,F48=$V$7),C48,"")&amp;" "&amp;IF(AND(E49=$S$8,F49=$V$7),C49,"")&amp;" "&amp;IF(AND(E50=$S$8,F50=$V$7),C50,"")&amp;" "&amp;IF(AND(E51=$S$8,F51=$V$7),C51,"")&amp;" "&amp;IF(AND(E52=$S$8,F52=$V$7),C52,"")&amp;" "&amp;IF(AND(E53=$S$8,F53=$V$7),C53,"")&amp;" "&amp;IF(AND(E54=$S$8,F54=$V$7),C54,"")</f>
        <v xml:space="preserve">                                              </v>
      </c>
      <c r="N8" s="105" t="str">
        <f>+IF(AND(E8=$S$8,F8=$W$7),C8,"")&amp;" "&amp;IF(AND(E9=$S$8,F9=$W$7),C9,"")&amp;" "&amp;IF(AND(E10=$S$8,F10=$W$7),C10,"")&amp;" "&amp;IF(AND(E11=$S$8,F11=$W$7),C11,"")&amp;" "&amp;IF(AND(E12=$S$8,F12=$W$7),C12,"")&amp;" "&amp;IF(AND(E13=$S$8,F13=$W$7),C13,"")&amp;" "&amp;IF(AND(E14=$S$8,F14=$W$7),C14,"")&amp;" "&amp;IF(AND(E15=$S$8,F15=$W$7),C15,"")&amp;" "&amp;IF(AND(E16=$S$8,F16=$W$7),C16,"")&amp;" "&amp;IF(AND(E17=$S$8,F17=$W$7),C17,"")&amp;" "&amp;IF(AND(E18=$S$8,F18=$W$7),C18,"")&amp;" "&amp;IF(AND(E19=$S$8,F19=$W$7),C19,"")&amp;" "&amp;IF(AND(E20=$S$8,F20=$W$7),C20,"")&amp;" "&amp;IF(AND(E21=$S$8,F21=$W$7),C21,"")&amp;" "&amp;IF(AND(E22=$S$8,F22=$W$7),C22,"")&amp;" "&amp;IF(AND(E23=$S$8,F23=$W$7),C23,"")&amp;" "&amp;IF(AND(E24=$S$8,F24=$W$7),C24,"")&amp;" "&amp;IF(AND(E25=$S$8,F25=$W$7),C25,"")&amp;" "&amp;IF(AND(E26=$S$8,F26=$W$7),C26,"")&amp;" "&amp;IF(AND(E27=$S$8,F27=$W$7),C27,"")&amp;" "&amp;IF(AND(E28=$S$8,F28=$W$7),C28,"")&amp;" "&amp;IF(AND(E29=$S$8,F29=$W$7),C29,"")&amp;" "&amp;IF(AND(E30=$S$8,F30=$W$7),C30,"")&amp;" "&amp;IF(AND(E31=$S$8,F31=$W$7),C31,"")&amp;" "&amp;IF(AND(E32=$S$8,F32=$W$7),C32,"")&amp;" "&amp;IF(AND(E33=$S$8,F33=$W$7),C33,"")&amp;" "&amp;IF(AND(E34=$S$8,F34=$W$7),C34,"")&amp;" "&amp;IF(AND(E35=$S$8,F35=$W$7),C35,"")&amp;" "&amp;IF(AND(E36=$S$8,F36=$W$7),C36,"")&amp;" "&amp;IF(AND(E37=$S$8,F37=$W$7),C37,"")&amp;" "&amp;IF(AND(E38=$S$8,F38=$W$7),C38,"")&amp;" "&amp;IF(AND(E39=$S$8,F39=$W$7),C39,"")&amp;" "&amp;IF(AND(E40=$S$8,F40=$W$7),C40,"")&amp;" "&amp;IF(AND(E41=$S$8,F41=$W$7),C41,"")&amp;" "&amp;IF(AND(E42=$S$8,F42=$W$7),C42,"")&amp;" "&amp;IF(AND(E43=$S$8,F43=$W$7),C43,"")&amp;" "&amp;IF(AND(E44=$S$8,F44=$W$7),C44,"")&amp;" "&amp;IF(AND(E45=$S$8,F45=$W$7),C45,"")&amp;" "&amp;IF(AND(E46=$S$8,F46=$W$7),C46,"")&amp;" "&amp;IF(AND(E47=$S$8,F47=$W$7),C47,"")&amp;" "&amp;IF(AND(E48=$S$8,F48=$W$7),C48,"")&amp;" "&amp;IF(AND(E49=$S$8,F49=$W$7),C49,"")&amp;" "&amp;IF(AND(E50=$S$8,F50=$W$7),C50,"")&amp;" "&amp;IF(AND(E51=$S$8,F51=$W$7),C51,"")&amp;" "&amp;IF(AND(E52=$S$8,F52=$W$7),C52,"")&amp;" "&amp;IF(AND(E53=$S$8,F53=$W$7),C53,"")&amp;" "&amp;IF(AND(E54=$S$8,F54=$W$7),C54,"")</f>
        <v xml:space="preserve">                                              </v>
      </c>
      <c r="O8" s="106" t="str">
        <f>+IF(AND(E8=$S$8,F8=$X$7),C8,"")&amp;" "&amp;IF(AND(E9=$S$8,F9=$X$7),C9,"")&amp;" "&amp;IF(AND(E10=$S$8,F10=$X$7),C10,"")&amp;" "&amp;IF(AND(E11=$S$8,F11=$X$7),C11,"")&amp;" "&amp;IF(AND(E12=$S$8,F12=$X$7),C12,"")&amp;" "&amp;IF(AND(E13=$S$8,F13=$X$7),C13,"")&amp;" "&amp;IF(AND(E14=$S$8,F14=$X$7),C14,"")&amp;" "&amp;IF(AND(E15=$S$8,F15=$X$7),C15,"")&amp;" "&amp;IF(AND(E16=$S$8,F16=$X$7),C16,"")&amp;" "&amp;IF(AND(E17=$S$8,F17=$X$7),C17,"")&amp;" "&amp;IF(AND(E18=$S$8,F18=$X$7),C18,"")&amp;" "&amp;IF(AND(E19=$S$8,F19=$X$7),C19,"")&amp;" "&amp;IF(AND(E20=$S$8,F20=$X$7),C20,"")&amp;" "&amp;IF(AND(E21=$S$8,F21=$X$7),C21,"")&amp;" "&amp;IF(AND(E22=$S$8,F22=$X$7),C22,"")&amp;" "&amp;IF(AND(E23=$S$8,F23=$X$7),C23,"")&amp;" "&amp;IF(AND(E24=$S$8,F24=$X$7),C24,"")&amp;" "&amp;IF(AND(E25=$S$8,F25=$X$7),C25,"")&amp;" "&amp;IF(AND(E26=$S$8,F26=$X$7),C26,"")&amp;" "&amp;IF(AND(E27=$S$8,F27=$X$7),C27,"")&amp;" "&amp;IF(AND(E28=$S$8,F28=$X$7),C28,"")&amp;" "&amp;IF(AND(E29=$S$8,F29=$X$7),C29,"")&amp;" "&amp;IF(AND(E30=$S$8,F30=$X$7),C30,"")&amp;" "&amp;IF(AND(E31=$S$8,F31=$X$7),C31,"")&amp;" "&amp;IF(AND(E32=$S$8,F32=$X$7),C32,"")&amp;" "&amp;IF(AND(E33=$S$8,F33=$X$7),C33,"")&amp;" "&amp;IF(AND(E34=$S$8,F34=$X$7),C34,"")&amp;" "&amp;IF(AND(E35=$S$8,F35=$X$7),C35,"")&amp;" "&amp;IF(AND(E36=$S$8,F36=$X$7),C36,"")&amp;" "&amp;IF(AND(E37=$S$8,F37=$X$7),C37,"")&amp;" "&amp;IF(AND(E38=$S$8,F38=$X$7),C38,"")&amp;" "&amp;IF(AND(E39=$S$8,F39=$X$7),C39,"")&amp;" "&amp;IF(AND(E40=$S$8,F40=$X$7),C40,"")&amp;" "&amp;IF(AND(E41=$S$8,F41=$X$7),C41,"")&amp;" "&amp;IF(AND(E42=$S$8,F42=$X$7),C42,"")&amp;" "&amp;IF(AND(E43=$S$8,F43=$X$7),C43,"")&amp;" "&amp;IF(AND(E44=$S$8,F44=$X$7),C44,"")&amp;" "&amp;IF(AND(E45=$S$8,F45=$X$7),C45,"")&amp;" "&amp;IF(AND(E46=$S$8,F46=$X$7),C46,"")&amp;" "&amp;IF(AND(E47=$S$8,F47=$X$7),C47,"")&amp;" "&amp;IF(AND(E48=$S$8,F48=$X$7),C48,"")&amp;" "&amp;IF(AND(E49=$S$8,F49=$X$7),C49,"")&amp;" "&amp;IF(AND(E50=$S$8,F50=$X$7),C50,"")&amp;" "&amp;IF(AND(E51=$S$8,F51=$X$7),C51,"")&amp;" "&amp;IF(AND(E52=$S$8,F52=$X$7),C52,"")&amp;" "&amp;IF(AND(E53=$S$8,F53=$X$7),C53,"")&amp;" "&amp;IF(AND(E54=$S$8,F54=$X$7),C54,"")</f>
        <v xml:space="preserve">                                              </v>
      </c>
      <c r="P8" s="104"/>
      <c r="Q8" s="184" t="s">
        <v>28</v>
      </c>
      <c r="R8" s="107">
        <v>1</v>
      </c>
      <c r="S8" s="100" t="s">
        <v>263</v>
      </c>
      <c r="T8" s="105" t="s">
        <v>29</v>
      </c>
      <c r="U8" s="105" t="s">
        <v>29</v>
      </c>
      <c r="V8" s="105" t="s">
        <v>29</v>
      </c>
      <c r="W8" s="105" t="s">
        <v>29</v>
      </c>
      <c r="X8" s="106" t="s">
        <v>30</v>
      </c>
      <c r="AA8" s="93"/>
      <c r="AB8" s="93"/>
      <c r="AC8" s="102"/>
      <c r="AD8" s="102"/>
      <c r="AE8" s="102"/>
      <c r="AF8" s="108"/>
      <c r="AG8" s="108"/>
      <c r="AH8" s="108"/>
      <c r="AI8" s="108"/>
      <c r="AJ8" s="108"/>
      <c r="AK8" s="102"/>
      <c r="AL8" s="102"/>
    </row>
    <row r="9" spans="2:38" ht="93" customHeight="1" x14ac:dyDescent="0.25">
      <c r="B9" s="103" t="str">
        <f>+'Mapa de Riesgos'!C14</f>
        <v>Comunicación estratégica</v>
      </c>
      <c r="C9" s="135" t="str">
        <f>+'Mapa de Riesgos'!D14</f>
        <v>CES-02</v>
      </c>
      <c r="D9" s="145" t="str">
        <f>+'Mapa de Riesgos'!E14</f>
        <v>Posibilidad de afectación reputacional y económica por solicitudes incompletas, imprecisas y en destiempo debido a falta de planeación por parte de las dependencias en la proyección de actividades de comunicaciones para la vigencia</v>
      </c>
      <c r="E9" s="150" t="str">
        <f>+'Mapa de Riesgos'!Y14</f>
        <v>Muy baja</v>
      </c>
      <c r="F9" s="150" t="str">
        <f>+'Mapa de Riesgos'!Z14</f>
        <v>Catastrófico</v>
      </c>
      <c r="G9" s="151" t="str">
        <f>+'Mapa de Riesgos'!AA14</f>
        <v>Extremo</v>
      </c>
      <c r="H9" s="104"/>
      <c r="I9" s="182"/>
      <c r="J9" s="97" t="s">
        <v>250</v>
      </c>
      <c r="K9" s="109" t="str">
        <f>+IF(AND(E8=$S$9,F8=$T$7),C8,"")&amp;" "&amp;IF(AND(E9=$S$9,F9=$T$7),C9,"")&amp;" "&amp;IF(AND(E10=$S$9,F10=$T$7),C10,"")&amp;" "&amp;IF(AND(E11=$S$9,F11=$T$7),C11,"")&amp;" "&amp;IF(AND(E12=$S$9,F12=$T$7),C12,"")&amp;" "&amp;IF(AND(E13=$S$9,F13=$T$7),C13,"")&amp;" "&amp;IF(AND(E14=$S$9,F14=$T$7),C14,"")&amp;" "&amp;IF(AND(E15=$S$9,F15=$T$7),C15,"")&amp;" "&amp;IF(AND(E16=$S$9,F16=$T$7),C16,"")&amp;" "&amp;IF(AND(E17=$S$9,F17=$T$7),C17,"")&amp;" "&amp;IF(AND(E18=$S$9,F18=$T$7),C18,"")&amp;" "&amp;IF(AND(E19=$S$9,F19=$T$7),C19,"")&amp;" "&amp;IF(AND(E20=$S$9,F20=$T$7),C20,"")&amp;" "&amp;IF(AND(E21=$S$9,F21=$T$7),C21,"")&amp;" "&amp;IF(AND(E22=$S$9,F22=$T$7),C22,"")&amp;" "&amp;IF(AND(E23=$S$9,F23=$T$7),C23,"")&amp;" "&amp;IF(AND(E24=$S$9,F24=$T$7),C24,"")&amp;" "&amp;IF(AND(E25=$S$9,F25=$T$7),C25,"")&amp;" "&amp;IF(AND(E26=$S$9,F26=$T$7),C26,"")&amp;" "&amp;IF(AND(E27=$S$9,F27=$T$7),C27,"")&amp;" "&amp;IF(AND(E28=$S$9,F28=$T$7),C28,"")&amp;" "&amp;IF(AND(E29=$S$9,F29=$T$7),C29,"")&amp;" "&amp;IF(AND(E30=$S$9,F30=$T$7),C30,"")&amp;" "&amp;IF(AND(E31=$S$9,F31=$T$7),C31,"")&amp;" "&amp;IF(AND(E32=$S$9,F32=$T$7),C32,"")&amp;" "&amp;IF(AND(E33=$S$9,F33=$T$7),C33,"")&amp;" "&amp;IF(AND(E34=$S$9,F34=$T$7),C34,"")&amp;" "&amp;IF(AND(E35=$S$9,F35=$T$7),C35,"")&amp;" "&amp;IF(AND(E36=$S$9,F36=$T$7),C36,"")&amp;" "&amp;IF(AND(E37=$S$9,F37=$T$7),C37,"")&amp;" "&amp;IF(AND(E38=$S$9,F38=$T$7),C38,"")&amp;" "&amp;IF(AND(E39=$S$9,F39=$T$7),C39,"")&amp;" "&amp;IF(AND(E40=$S$9,F40=$T$7),C40,"")&amp;" "&amp;IF(AND(E41=$S$9,F41=$T$7),C41,"")&amp;" "&amp;IF(AND(E42=$S$9,F42=$T$7),C42,"")&amp;" "&amp;IF(AND(E43=$S$9,F43=$T$7),C43,"")&amp;" "&amp;IF(AND(E44=$S$9,F44=$T$7),C44,"")&amp;" "&amp;IF(AND(E45=$S$9,F45=$T$7),C45,"")&amp;" "&amp;IF(AND(E46=$S$9,F46=$T$7),C46,"")&amp;" "&amp;IF(AND(E47=$S$9,F47=$T$7),C47,"")&amp;" "&amp;IF(AND(E48=$S$9,F48=$T$7),C48,"")&amp;" "&amp;IF(AND(E49=$S$9,F49=$T$7),C49,"")&amp;" "&amp;IF(AND(E50=$S$9,F50=$T$7),C50,"")&amp;" "&amp;IF(AND(E51=$S$9,F51=$T$7),C51,"")&amp;" "&amp;IF(AND(E52=$S$9,F52=$T$7),C52,"")&amp;" "&amp;IF(AND(E53=$S$9,F53=$T$7),C53,"")&amp;" "&amp;IF(AND(E54=$S$9,F54=$T$7),C54,"")</f>
        <v xml:space="preserve">                                              </v>
      </c>
      <c r="L9" s="109" t="str">
        <f>+IF(AND(E8=$S$9,F8=$U$7),C8,"")&amp;" "&amp;IF(AND(E9=$S$9,F9=$U$7),C9,"")&amp;" "&amp;IF(AND(E10=$S$9,F10=$U$7),C10,"")&amp;" "&amp;IF(AND(E11=$S$9,F11=$U$7),C11,"")&amp;" "&amp;IF(AND(E12=$S$9,F12=$U$7),C12,"")&amp;" "&amp;IF(AND(E13=$S$9,F13=$U$7),C13,"")&amp;" "&amp;IF(AND(E14=$S$9,F14=$U$7),C14,"")&amp;" "&amp;IF(AND(E15=$S$9,F15=$U$7),C15,"")&amp;" "&amp;IF(AND(E16=$S$9,F16=$U$7),C16,"")&amp;" "&amp;IF(AND(E17=$S$9,F17=$U$7),C17,"")&amp;" "&amp;IF(AND(E18=$S$9,F18=$U$7),C18,"")&amp;" "&amp;IF(AND(E19=$S$9,F19=$U$7),C19,"")&amp;" "&amp;IF(AND(E20=$S$9,F20=$U$7),C20,"")&amp;" "&amp;IF(AND(E21=$S$9,F21=$U$7),C21,"")&amp;" "&amp;IF(AND(E22=$S$9,F22=$U$7),C22,"")&amp;" "&amp;IF(AND(E23=$S$9,F23=$U$7),C23,"")&amp;" "&amp;IF(AND(E24=$S$9,F24=$U$7),C24,"")&amp;" "&amp;IF(AND(E25=$S$9,F25=$U$7),C25,"")&amp;" "&amp;IF(AND(E26=$S$9,F26=$U$7),C26,"")&amp;" "&amp;IF(AND(E27=$S$9,F27=$U$7),C27,"")&amp;" "&amp;IF(AND(E28=$S$9,F28=$U$7),C28,"")&amp;" "&amp;IF(AND(E29=$S$9,F29=$U$7),C29,"")&amp;" "&amp;IF(AND(E30=$S$9,F30=$U$7),C30,"")&amp;" "&amp;IF(AND(E31=$S$9,F31=$U$7),C31,"")&amp;" "&amp;IF(AND(E32=$S$9,F32=$U$7),C32,"")&amp;" "&amp;IF(AND(E33=$S$9,F33=$U$7),C33,"")&amp;" "&amp;IF(AND(E34=$S$9,F34=$U$7),C34,"")&amp;" "&amp;IF(AND(E35=$S$9,F35=$U$7),C35,"")&amp;" "&amp;IF(AND(E36=$S$9,F36=$U$7),C36,"")&amp;" "&amp;IF(AND(E37=$S$9,F37=$U$7),C37,"")&amp;" "&amp;IF(AND(E38=$S$9,F38=$U$7),C38,"")&amp;" "&amp;IF(AND(E39=$S$9,F39=$U$7),C39,"")&amp;" "&amp;IF(AND(E40=$S$9,F40=$U$7),C40,"")&amp;" "&amp;IF(AND(E41=$S$9,F41=$U$7),C41,"")&amp;" "&amp;IF(AND(E42=$S$9,F42=$U$7),C42,"")&amp;" "&amp;IF(AND(E43=$S$9,F43=$U$7),C43,"")&amp;" "&amp;IF(AND(E44=$S$9,F44=$U$7),C44,"")&amp;" "&amp;IF(AND(E45=$S$9,F45=$U$7),C45,"")&amp;" "&amp;IF(AND(E46=$S$9,F46=$U$7),C46,"")&amp;" "&amp;IF(AND(E47=$S$9,F47=$U$7),C47,"")&amp;" "&amp;IF(AND(E48=$S$9,F48=$U$7),C48,"")&amp;" "&amp;IF(AND(E49=$S$9,F49=$U$7),C49,"")&amp;" "&amp;IF(AND(E50=$S$9,F50=$U$7),C50,"")&amp;" "&amp;IF(AND(E51=$S$9,F51=$U$7),C51,"")&amp;" "&amp;IF(AND(E52=$S$9,F52=$U$7),C52,"")&amp;" "&amp;IF(AND(E53=$S$9,F53=$U$7),C53,"")&amp;" "&amp;IF(AND(E54=$S$9,F54=$U$7),C54,"")</f>
        <v xml:space="preserve">                                              </v>
      </c>
      <c r="M9" s="105" t="str">
        <f>+IF(AND(E8=$S$9,F8=$V$7),C8,"")&amp;" "&amp;IF(AND(E9=$S$9,F9=$V$7),C9,"")&amp;" "&amp;IF(AND(E10=$S$9,F10=$V$7),C10,"")&amp;" "&amp;IF(AND(E11=$S$9,F11=$V$7),C11,"")&amp;" "&amp;IF(AND(E12=$S$9,F12=$V$7),C12,"")&amp;" "&amp;IF(AND(E13=$S$9,F13=$V$7),C13,"")&amp;" "&amp;IF(AND(E14=$S$9,F14=$V$7),C14,"")&amp;" "&amp;IF(AND(E15=$S$9,F15=$V$7),C15,"")&amp;" "&amp;IF(AND(E16=$S$9,F16=$V$7),C16,"")&amp;" "&amp;IF(AND(E17=$S$9,F17=$V$7),C17,"")&amp;" "&amp;IF(AND(E18=$S$9,F18=$V$7),C18,"")&amp;" "&amp;IF(AND(E19=$S$9,F19=$V$7),C19,"")&amp;" "&amp;IF(AND(E20=$S$9,F20=$V$7),C20,"")&amp;" "&amp;IF(AND(E21=$S$9,F21=$V$7),C21,"")&amp;" "&amp;IF(AND(E22=$S$9,F22=$V$7),C22,"")&amp;" "&amp;IF(AND(E23=$S$9,F23=$V$7),C23,"")&amp;" "&amp;IF(AND(E24=$S$9,F24=$V$7),C24,"")&amp;" "&amp;IF(AND(E25=$S$9,F25=$V$7),C25,"")&amp;" "&amp;IF(AND(E26=$S$9,F26=$V$7),C26,"")&amp;" "&amp;IF(AND(E27=$S$9,F27=$V$7),C27,"")&amp;" "&amp;IF(AND(E28=$S$9,F28=$V$7),C28,"")&amp;" "&amp;IF(AND(E29=$S$9,F29=$V$7),C29,"")&amp;" "&amp;IF(AND(E30=$S$9,F30=$V$7),C30,"")&amp;" "&amp;IF(AND(E31=$S$9,F31=$V$7),C31,"")&amp;" "&amp;IF(AND(E32=$S$9,F32=$V$7),C32,"")&amp;" "&amp;IF(AND(E33=$S$9,F33=$V$7),C33,"")&amp;" "&amp;IF(AND(E34=$S$9,F34=$V$7),C34,"")&amp;" "&amp;IF(AND(E35=$S$9,F35=$V$7),C35,"")&amp;" "&amp;IF(AND(E36=$S$9,F36=$V$7),C36,"")&amp;" "&amp;IF(AND(E37=$S$9,F37=$V$7),C37,"")&amp;" "&amp;IF(AND(E38=$S$9,F38=$V$7),C38,"")&amp;" "&amp;IF(AND(E39=$S$9,F39=$V$7),C39,"")&amp;" "&amp;IF(AND(E40=$S$9,F40=$V$7),C40,"")&amp;" "&amp;IF(AND(E41=$S$9,F41=$V$7),C41,"")&amp;" "&amp;IF(AND(E42=$S$9,F42=$V$7),C42,"")&amp;" "&amp;IF(AND(E43=$S$9,F43=$V$7),C43,"")&amp;" "&amp;IF(AND(E44=$S$9,F44=$V$7),C44,"")&amp;" "&amp;IF(AND(E45=$S$9,F45=$V$7),C45,"")&amp;" "&amp;IF(AND(E46=$S$9,F46=$V$7),C46,"")&amp;" "&amp;IF(AND(E47=$S$9,F47=$V$7),C47,"")&amp;" "&amp;IF(AND(E48=$S$9,F48=$V$7),C48,"")&amp;" "&amp;IF(AND(E49=$S$9,F49=$V$7),C49,"")&amp;" "&amp;IF(AND(E50=$S$9,F50=$V$7),C50,"")&amp;" "&amp;IF(AND(E51=$S$9,F51=$V$7),C51,"")&amp;" "&amp;IF(AND(E52=$S$9,F52=$V$7),C52,"")&amp;" "&amp;IF(AND(E53=$S$9,F53=$V$7),C53,"")&amp;" "&amp;IF(AND(E54=$S$9,F54=$V$7),C54,"")</f>
        <v xml:space="preserve">                                              </v>
      </c>
      <c r="N9" s="105" t="str">
        <f>+IF(AND(E8=$S$9,F8=$W$7),C8,"")&amp;" "&amp;IF(AND(E9=$S$9,F9=$W$7),C9,"")&amp;" "&amp;IF(AND(E10=$S$9,F10=$W$7),C10,"")&amp;" "&amp;IF(AND(E11=$S$9,F11=$W$7),C11,"")&amp;" "&amp;IF(AND(E12=$S$9,F12=$W$7),C12,"")&amp;" "&amp;IF(AND(E13=$S$9,F13=$W$7),C13,"")&amp;" "&amp;IF(AND(E14=$S$9,F14=$W$7),C14,"")&amp;" "&amp;IF(AND(E15=$S$9,F15=$W$7),C15,"")&amp;" "&amp;IF(AND(E16=$S$9,F16=$W$7),C16,"")&amp;" "&amp;IF(AND(E17=$S$9,F17=$W$7),C17,"")&amp;" "&amp;IF(AND(E18=$S$9,F18=$W$7),C18,"")&amp;" "&amp;IF(AND(E19=$S$9,F19=$W$7),C19,"")&amp;" "&amp;IF(AND(E20=$S$9,F20=$W$7),C20,"")&amp;" "&amp;IF(AND(E21=$S$9,F21=$W$7),C21,"")&amp;" "&amp;IF(AND(E22=$S$9,F22=$W$7),C22,"")&amp;" "&amp;IF(AND(E23=$S$9,F23=$W$7),C23,"")&amp;" "&amp;IF(AND(E24=$S$9,F24=$W$7),C24,"")&amp;" "&amp;IF(AND(E25=$S$9,F25=$W$7),C25,"")&amp;" "&amp;IF(AND(E26=$S$9,F26=$W$7),C26,"")&amp;" "&amp;IF(AND(E27=$S$9,F27=$W$7),C27,"")&amp;" "&amp;IF(AND(E28=$S$9,F28=$W$7),C28,"")&amp;" "&amp;IF(AND(E29=$S$9,F29=$W$7),C29,"")&amp;" "&amp;IF(AND(E30=$S$9,F30=$W$7),C30,"")&amp;" "&amp;IF(AND(E31=$S$9,F31=$W$7),C31,"")&amp;" "&amp;IF(AND(E32=$S$9,F32=$W$7),C32,"")&amp;" "&amp;IF(AND(E33=$S$9,F33=$W$7),C33,"")&amp;" "&amp;IF(AND(E34=$S$9,F34=$W$7),C34,"")&amp;" "&amp;IF(AND(E35=$S$9,F35=$W$7),C35,"")&amp;" "&amp;IF(AND(E36=$S$9,F36=$W$7),C36,"")&amp;" "&amp;IF(AND(E37=$S$9,F37=$W$7),C37,"")&amp;" "&amp;IF(AND(E38=$S$9,F38=$W$7),C38,"")&amp;" "&amp;IF(AND(E39=$S$9,F39=$W$7),C39,"")&amp;" "&amp;IF(AND(E40=$S$9,F40=$W$7),C40,"")&amp;" "&amp;IF(AND(E41=$S$9,F41=$W$7),C41,"")&amp;" "&amp;IF(AND(E42=$S$9,F42=$W$7),C42,"")&amp;" "&amp;IF(AND(E43=$S$9,F43=$W$7),C43,"")&amp;" "&amp;IF(AND(E44=$S$9,F44=$W$7),C44,"")&amp;" "&amp;IF(AND(E45=$S$9,F45=$W$7),C45,"")&amp;" "&amp;IF(AND(E46=$S$9,F46=$W$7),C46,"")&amp;" "&amp;IF(AND(E47=$S$9,F47=$W$7),C47,"")&amp;" "&amp;IF(AND(E48=$S$9,F48=$W$7),C48,"")&amp;" "&amp;IF(AND(E49=$S$9,F49=$W$7),C49,"")&amp;" "&amp;IF(AND(E50=$S$9,F50=$W$7),C50,"")&amp;" "&amp;IF(AND(E51=$S$9,F51=$W$7),C51,"")&amp;" "&amp;IF(AND(E52=$S$9,F52=$W$7),C52,"")&amp;" "&amp;IF(AND(E53=$S$9,F53=$W$7),C53,"")&amp;" "&amp;IF(AND(E54=$S$9,F54=$W$7),C54,"")</f>
        <v xml:space="preserve">  CES-03 CES -04                                           </v>
      </c>
      <c r="O9" s="106" t="str">
        <f>+IF(AND(E8=$S$9,F8=$X$7),C8,"")&amp;" "&amp;IF(AND(E9=$S$9,F9=$X$7),C9,"")&amp;" "&amp;IF(AND(E10=$S$9,F10=$X$7),C10,"")&amp;" "&amp;IF(AND(E11=$S$9,F11=$X$7),C11,"")&amp;" "&amp;IF(AND(E12=$S$9,F12=$X$7),C12,"")&amp;" "&amp;IF(AND(E13=$S$9,F13=$X$7),C13,"")&amp;" "&amp;IF(AND(E14=$S$9,F14=$X$7),C14,"")&amp;" "&amp;IF(AND(E15=$S$9,F15=$X$7),C15,"")&amp;" "&amp;IF(AND(E16=$S$9,F16=$X$7),C16,"")&amp;" "&amp;IF(AND(E17=$S$9,F17=$X$7),C17,"")&amp;" "&amp;IF(AND(E18=$S$9,F18=$X$7),C18,"")&amp;" "&amp;IF(AND(E19=$S$9,F19=$X$7),C19,"")&amp;" "&amp;IF(AND(E20=$S$9,F20=$X$7),C20,"")&amp;" "&amp;IF(AND(E21=$S$9,F21=$X$7),C21,"")&amp;" "&amp;IF(AND(E22=$S$9,F22=$X$7),C22,"")&amp;" "&amp;IF(AND(E23=$S$9,F23=$X$7),C23,"")&amp;" "&amp;IF(AND(E24=$S$9,F24=$X$7),C24,"")&amp;" "&amp;IF(AND(E25=$S$9,F25=$X$7),C25,"")&amp;" "&amp;IF(AND(E26=$S$9,F26=$X$7),C26,"")&amp;" "&amp;IF(AND(E27=$S$9,F27=$X$7),C27,"")&amp;" "&amp;IF(AND(E28=$S$9,F28=$X$7),C28,"")&amp;" "&amp;IF(AND(E29=$S$9,F29=$X$7),C29,"")&amp;" "&amp;IF(AND(E30=$S$9,F30=$X$7),C30,"")&amp;" "&amp;IF(AND(E31=$S$9,F31=$X$7),C31,"")&amp;" "&amp;IF(AND(E32=$S$9,F32=$X$7),C32,"")&amp;" "&amp;IF(AND(E33=$S$9,F33=$X$7),C33,"")&amp;" "&amp;IF(AND(E34=$S$9,F34=$X$7),C34,"")&amp;" "&amp;IF(AND(E35=$S$9,F35=$X$7),C35,"")&amp;" "&amp;IF(AND(E36=$S$9,F36=$X$7),C36,"")&amp;" "&amp;IF(AND(E37=$S$9,F37=$X$7),C37,"")&amp;" "&amp;IF(AND(E38=$S$9,F38=$X$7),C38,"")&amp;" "&amp;IF(AND(E39=$S$9,F39=$X$7),C39,"")&amp;" "&amp;IF(AND(E40=$S$9,F40=$X$7),C40,"")&amp;" "&amp;IF(AND(E41=$S$9,F41=$X$7),C41,"")&amp;" "&amp;IF(AND(E42=$S$9,F42=$X$7),C42,"")&amp;" "&amp;IF(AND(E43=$S$9,F43=$X$7),C43,"")&amp;" "&amp;IF(AND(E44=$S$9,F44=$X$7),C44,"")&amp;" "&amp;IF(AND(E45=$S$9,F45=$X$7),C45,"")&amp;" "&amp;IF(AND(E46=$S$9,F46=$X$7),C46,"")&amp;" "&amp;IF(AND(E47=$S$9,F47=$X$7),C47,"")&amp;" "&amp;IF(AND(E48=$S$9,F48=$X$7),C48,"")&amp;" "&amp;IF(AND(E49=$S$9,F49=$X$7),C49,"")&amp;" "&amp;IF(AND(E50=$S$9,F50=$X$7),C50,"")&amp;" "&amp;IF(AND(E51=$S$9,F51=$X$7),C51,"")&amp;" "&amp;IF(AND(E52=$S$9,F52=$X$7),C52,"")&amp;" "&amp;IF(AND(E53=$S$9,F53=$X$7),C53,"")&amp;" "&amp;IF(AND(E54=$S$9,F54=$X$7),C54,"")</f>
        <v xml:space="preserve">                                              </v>
      </c>
      <c r="P9" s="104"/>
      <c r="Q9" s="184"/>
      <c r="R9" s="107">
        <v>0.8</v>
      </c>
      <c r="S9" s="100" t="s">
        <v>250</v>
      </c>
      <c r="T9" s="109" t="s">
        <v>26</v>
      </c>
      <c r="U9" s="109" t="s">
        <v>26</v>
      </c>
      <c r="V9" s="105" t="s">
        <v>29</v>
      </c>
      <c r="W9" s="105" t="s">
        <v>29</v>
      </c>
      <c r="X9" s="106" t="s">
        <v>30</v>
      </c>
      <c r="AA9" s="93"/>
      <c r="AB9" s="93"/>
      <c r="AC9" s="102"/>
      <c r="AD9" s="110"/>
      <c r="AE9" s="111"/>
      <c r="AF9" s="108"/>
      <c r="AG9" s="108"/>
      <c r="AH9" s="108"/>
      <c r="AI9" s="108"/>
      <c r="AJ9" s="108"/>
      <c r="AK9" s="102"/>
      <c r="AL9" s="102"/>
    </row>
    <row r="10" spans="2:38" ht="93" customHeight="1" x14ac:dyDescent="0.25">
      <c r="B10" s="103" t="str">
        <f>+'Mapa de Riesgos'!C16</f>
        <v>Comunicación estratégica</v>
      </c>
      <c r="C10" s="135" t="str">
        <f>+'Mapa de Riesgos'!D16</f>
        <v>CES-03</v>
      </c>
      <c r="D10" s="145" t="str">
        <f>+'Mapa de Riesgos'!E16</f>
        <v xml:space="preserve">Posibilidad de afectación reputacional por desarticulación entre entidad cabeza de sector y la Unidad debido a falta de comunicación efectiva </v>
      </c>
      <c r="E10" s="150" t="str">
        <f>+'Mapa de Riesgos'!Y16</f>
        <v>Alta</v>
      </c>
      <c r="F10" s="150" t="str">
        <f>+'Mapa de Riesgos'!Z16</f>
        <v>Mayor</v>
      </c>
      <c r="G10" s="151" t="str">
        <f>+'Mapa de Riesgos'!AA16</f>
        <v>Alto</v>
      </c>
      <c r="H10" s="104"/>
      <c r="I10" s="182"/>
      <c r="J10" s="97" t="s">
        <v>251</v>
      </c>
      <c r="K10" s="109" t="str">
        <f>+IF(AND(E8=$S$10,F8=$T$7),C8,"")&amp;" "&amp;IF(AND(E9=$S$10,F9=$T$7),C9,"")&amp;" "&amp;IF(AND(E10=$S$10,F10=$T$7),C10,"")&amp;" "&amp;IF(AND(E11=$S$10,F11=$T$7),C11,"")&amp;" "&amp;IF(AND(E12=$S$10,F12=$T$7),C12,"")&amp;" "&amp;IF(AND(E13=$S$10,F13=$T$7),C13,"")&amp;" "&amp;IF(AND(E14=$S$10,F14=$T$7),C14,"")&amp;" "&amp;IF(AND(E15=$S$10,F15=$T$7),C15,"")&amp;" "&amp;IF(AND(E16=$S$10,F16=$T$7),C16,"")&amp;" "&amp;IF(AND(E17=$S$10,F17=$T$7),C17,"")&amp;" "&amp;IF(AND(E18=$S$10,F18=$T$7),C18,"")&amp;" "&amp;IF(AND(E19=$S$10,F19=$T$7),C19,"")&amp;" "&amp;IF(AND(E20=$S$10,F20=$T$7),C20,"")&amp;" "&amp;IF(AND(E21=$S$10,F21=$T$7),C21,"")&amp;" "&amp;IF(AND(E22=$S$10,F22=$T$7),C22,"")&amp;" "&amp;IF(AND(E23=$S$10,F23=$T$7),C23,"")&amp;" "&amp;IF(AND(E24=$S$10,F24=$T$7),C24,"")&amp;" "&amp;IF(AND(E25=$S$10,F25=$T$7),C25,"")&amp;" "&amp;IF(AND(E26=$S$10,F26=$T$7),C26,"")&amp;" "&amp;IF(AND(E27=$S$10,F27=$T$7),C27,"")&amp;" "&amp;IF(AND(E28=$S$10,F28=$T$7),C28,"")&amp;" "&amp;IF(AND(E29=$S$10,F29=$T$7),C29,"")&amp;" "&amp;IF(AND(E30=$S$10,F30=$T$7),C30,"")&amp;" "&amp;IF(AND(E31=$S$10,F31=$T$7),C31,"")&amp;" "&amp;IF(AND(E32=$S$10,F32=$T$7),C32,"")&amp;" "&amp;IF(AND(E33=$S$10,F33=$T$7),C33,"")&amp;" "&amp;IF(AND(E34=$S$10,F34=$T$7),C34,"")&amp;" "&amp;IF(AND(E35=$S$10,F35=$T$7),C35,"")&amp;" "&amp;IF(AND(E36=$S$10,F36=$T$7),C36,"")&amp;" "&amp;IF(AND(E37=$S$10,F37=$T$7),C37,"")&amp;" "&amp;IF(AND(E38=$S$10,F38=$T$7),C38,"")&amp;" "&amp;IF(AND(E39=$S$10,F39=$T$7),C39,"")&amp;" "&amp;IF(AND(E40=$S$10,F40=$T$7),C40,"")&amp;" "&amp;IF(AND(E41=$S$10,F41=$T$7),C41,"")&amp;" "&amp;IF(AND(E42=$S$10,F42=$T$7),C42,"")&amp;" "&amp;IF(AND(E43=$S$10,F43=$T$7),C43,"")&amp;" "&amp;IF(AND(E44=$S$10,F44=$T$7),C44,"")&amp;" "&amp;IF(AND(E45=$S$10,F45=$T$7),C45,"")&amp;" "&amp;IF(AND(E46=$S$10,F46=$T$7),C46,"")&amp;" "&amp;IF(AND(E47=$S$10,F47=$T$7),C47,"")&amp;" "&amp;IF(AND(E48=$S$10,F48=$T$7),C48,"")&amp;" "&amp;IF(AND(E49=$S$10,F49=$T$7),C49,"")&amp;" "&amp;IF(AND(E50=$S$10,F50=$T$7),C50,"")&amp;" "&amp;IF(AND(E51=$S$10,F51=$T$7),C51,"")&amp;" "&amp;IF(AND(E52=$S$10,F52=$T$7),C52,"")&amp;" "&amp;IF(AND(E53=$S$10,F53=$T$7),C53,"")&amp;" "&amp;IF(AND(E54=$S$10,F54=$T$7),C54,"")</f>
        <v xml:space="preserve">                                              </v>
      </c>
      <c r="L10" s="109" t="str">
        <f>+IF(AND(E8=$S$10,F8=$U$7),C8,"")&amp;" "&amp;IF(AND(E9=$S$10,F9=$U$7),C9,"")&amp;" "&amp;IF(AND(E10=$S$10,F10=$U$7),C10,"")&amp;" "&amp;IF(AND(E11=$S$10,F11=$U$7),C11,"")&amp;" "&amp;IF(AND(E12=$S$10,F12=$U$7),C12,"")&amp;" "&amp;IF(AND(E13=$S$10,F13=$U$7),C13,"")&amp;" "&amp;IF(AND(E14=$S$10,F14=$U$7),C14,"")&amp;" "&amp;IF(AND(E15=$S$10,F15=$U$7),C15,"")&amp;" "&amp;IF(AND(E16=$S$10,F16=$U$7),C16,"")&amp;" "&amp;IF(AND(E17=$S$10,F17=$U$7),C17,"")&amp;" "&amp;IF(AND(E18=$S$10,F18=$U$7),C18,"")&amp;" "&amp;IF(AND(E19=$S$10,F19=$U$7),C19,"")&amp;" "&amp;IF(AND(E20=$S$10,F20=$U$7),C20,"")&amp;" "&amp;IF(AND(E21=$S$10,F21=$U$7),C21,"")&amp;" "&amp;IF(AND(E22=$S$10,F22=$U$7),C22,"")&amp;" "&amp;IF(AND(E23=$S$10,F23=$U$7),C23,"")&amp;" "&amp;IF(AND(E24=$S$10,F24=$U$7),C24,"")&amp;" "&amp;IF(AND(E25=$S$10,F25=$U$7),C25,"")&amp;" "&amp;IF(AND(E26=$S$10,F26=$U$7),C26,"")&amp;" "&amp;IF(AND(E27=$S$10,F27=$U$7),C27,"")&amp;" "&amp;IF(AND(E28=$S$10,F28=$U$7),C28,"")&amp;" "&amp;IF(AND(E29=$S$10,F29=$U$7),C29,"")&amp;" "&amp;IF(AND(E30=$S$10,F30=$U$7),C30,"")&amp;" "&amp;IF(AND(E31=$S$10,F31=$U$7),C31,"")&amp;" "&amp;IF(AND(E32=$S$10,F32=$U$7),C32,"")&amp;" "&amp;IF(AND(E33=$S$10,F33=$U$7),C33,"")&amp;" "&amp;IF(AND(E34=$S$10,F34=$U$7),C34,"")&amp;" "&amp;IF(AND(E35=$S$10,F35=$U$7),C35,"")&amp;" "&amp;IF(AND(E36=$S$10,F36=$U$7),C36,"")&amp;" "&amp;IF(AND(E37=$S$10,F37=$U$7),C37,"")&amp;" "&amp;IF(AND(E38=$S$10,F38=$U$7),C38,"")&amp;" "&amp;IF(AND(E39=$S$10,F39=$U$7),C39,"")&amp;" "&amp;IF(AND(E40=$S$10,F40=$U$7),C40,"")&amp;" "&amp;IF(AND(E41=$S$10,F41=$U$7),C41,"")&amp;" "&amp;IF(AND(E42=$S$10,F42=$U$7),C42,"")&amp;" "&amp;IF(AND(E43=$S$10,F43=$U$7),C43,"")&amp;" "&amp;IF(AND(E44=$S$10,F44=$U$7),C44,"")&amp;" "&amp;IF(AND(E45=$S$10,F45=$U$7),C45,"")&amp;" "&amp;IF(AND(E46=$S$10,F46=$U$7),C46,"")&amp;" "&amp;IF(AND(E47=$S$10,F47=$U$7),C47,"")&amp;" "&amp;IF(AND(E48=$S$10,F48=$U$7),C48,"")&amp;" "&amp;IF(AND(E49=$S$10,F49=$U$7),C49,"")&amp;" "&amp;IF(AND(E50=$S$10,F50=$U$7),C50,"")&amp;" "&amp;IF(AND(E51=$S$10,F51=$U$7),C51,"")&amp;" "&amp;IF(AND(E52=$S$10,F52=$U$7),C52,"")&amp;" "&amp;IF(AND(E53=$S$10,F53=$U$7),C53,"")&amp;" "&amp;IF(AND(E54=$S$10,F54=$U$7),C54,"")</f>
        <v xml:space="preserve">                                              </v>
      </c>
      <c r="M10" s="109" t="str">
        <f>+IF(AND(E8=$S$10,F8=$V$7),C8,"")&amp;" "&amp;IF(AND(E9=$S$10,F9=$V$7),C9,"")&amp;" "&amp;IF(AND(E10=$S$10,F10=$V$7),C10,"")&amp;" "&amp;IF(AND(E11=$S$10,F11=$V$7),C11,"")&amp;" "&amp;IF(AND(E12=$S$10,F12=$V$7),C12,"")&amp;" "&amp;IF(AND(E13=$S$10,F13=$V$7),C13,"")&amp;" "&amp;IF(AND(E14=$S$10,F14=$V$7),C14,"")&amp;" "&amp;IF(AND(E15=$S$10,F15=$V$7),C15,"")&amp;" "&amp;IF(AND(E16=$S$10,F16=$V$7),C16,"")&amp;" "&amp;IF(AND(E17=$S$10,F17=$V$7),C17,"")&amp;" "&amp;IF(AND(E18=$S$10,F18=$V$7),C18,"")&amp;" "&amp;IF(AND(E19=$S$10,F19=$V$7),C19,"")&amp;" "&amp;IF(AND(E20=$S$10,F20=$V$7),C20,"")&amp;" "&amp;IF(AND(E21=$S$10,F21=$V$7),C21,"")&amp;" "&amp;IF(AND(E22=$S$10,F22=$V$7),C22,"")&amp;" "&amp;IF(AND(E23=$S$10,F23=$V$7),C23,"")&amp;" "&amp;IF(AND(E24=$S$10,F24=$V$7),C24,"")&amp;" "&amp;IF(AND(E25=$S$10,F25=$V$7),C25,"")&amp;" "&amp;IF(AND(E26=$S$10,F26=$V$7),C26,"")&amp;" "&amp;IF(AND(E27=$S$10,F27=$V$7),C27,"")&amp;" "&amp;IF(AND(E28=$S$10,F28=$V$7),C28,"")&amp;" "&amp;IF(AND(E29=$S$10,F29=$V$7),C29,"")&amp;" "&amp;IF(AND(E30=$S$10,F30=$V$7),C30,"")&amp;" "&amp;IF(AND(E31=$S$10,F31=$V$7),C31,"")&amp;" "&amp;IF(AND(E32=$S$10,F32=$V$7),C32,"")&amp;" "&amp;IF(AND(E33=$S$10,F33=$V$7),C33,"")&amp;" "&amp;IF(AND(E34=$S$10,F34=$V$7),C34,"")&amp;" "&amp;IF(AND(E35=$S$10,F35=$V$7),C35,"")&amp;" "&amp;IF(AND(E36=$S$10,F36=$V$7),C36,"")&amp;" "&amp;IF(AND(E37=$S$10,F37=$V$7),C37,"")&amp;" "&amp;IF(AND(E38=$S$10,F38=$V$7),C38,"")&amp;" "&amp;IF(AND(E39=$S$10,F39=$V$7),C39,"")&amp;" "&amp;IF(AND(E40=$S$10,F40=$V$7),C40,"")&amp;" "&amp;IF(AND(E41=$S$10,F41=$V$7),C41,"")&amp;" "&amp;IF(AND(E42=$S$10,F42=$V$7),C42,"")&amp;" "&amp;IF(AND(E43=$S$10,F43=$V$7),C43,"")&amp;" "&amp;IF(AND(E44=$S$10,F44=$V$7),C44,"")&amp;" "&amp;IF(AND(E45=$S$10,F45=$V$7),C45,"")&amp;" "&amp;IF(AND(E46=$S$10,F46=$V$7),C46,"")&amp;" "&amp;IF(AND(E47=$S$10,F47=$V$7),C47,"")&amp;" "&amp;IF(AND(E48=$S$10,F48=$V$7),C48,"")&amp;" "&amp;IF(AND(E49=$S$10,F49=$V$7),C49,"")&amp;" "&amp;IF(AND(E50=$S$10,F50=$V$7),C50,"")&amp;" "&amp;IF(AND(E51=$S$10,F51=$V$7),C51,"")&amp;" "&amp;IF(AND(E52=$S$10,F52=$V$7),C52,"")&amp;" "&amp;IF(AND(E53=$S$10,F53=$V$7),C53,"")&amp;" "&amp;IF(AND(E54=$S$10,F54=$V$7),C54,"")</f>
        <v xml:space="preserve">                         GDO - 01    GFI - 02                 </v>
      </c>
      <c r="N10" s="105" t="str">
        <f>+IF(AND(E8=$S$10,F8=$W$7),C8,"")&amp;" "&amp;IF(AND(E9=$S$10,F9=$W$7),C9,"")&amp;" "&amp;IF(AND(E10=$S$10,F10=$W$7),C10,"")&amp;" "&amp;IF(AND(E11=$S$10,F11=$W$7),C11,"")&amp;" "&amp;IF(AND(E12=$S$10,F12=$W$7),C12,"")&amp;" "&amp;IF(AND(E13=$S$10,F13=$W$7),C13,"")&amp;" "&amp;IF(AND(E14=$S$10,F14=$W$7),C14,"")&amp;" "&amp;IF(AND(E15=$S$10,F15=$W$7),C15,"")&amp;" "&amp;IF(AND(E16=$S$10,F16=$W$7),C16,"")&amp;" "&amp;IF(AND(E17=$S$10,F17=$W$7),C17,"")&amp;" "&amp;IF(AND(E18=$S$10,F18=$W$7),C18,"")&amp;" "&amp;IF(AND(E19=$S$10,F19=$W$7),C19,"")&amp;" "&amp;IF(AND(E20=$S$10,F20=$W$7),C20,"")&amp;" "&amp;IF(AND(E21=$S$10,F21=$W$7),C21,"")&amp;" "&amp;IF(AND(E22=$S$10,F22=$W$7),C22,"")&amp;" "&amp;IF(AND(E23=$S$10,F23=$W$7),C23,"")&amp;" "&amp;IF(AND(E24=$S$10,F24=$W$7),C24,"")&amp;" "&amp;IF(AND(E25=$S$10,F25=$W$7),C25,"")&amp;" "&amp;IF(AND(E26=$S$10,F26=$W$7),C26,"")&amp;" "&amp;IF(AND(E27=$S$10,F27=$W$7),C27,"")&amp;" "&amp;IF(AND(E28=$S$10,F28=$W$7),C28,"")&amp;" "&amp;IF(AND(E29=$S$10,F29=$W$7),C29,"")&amp;" "&amp;IF(AND(E30=$S$10,F30=$W$7),C30,"")&amp;" "&amp;IF(AND(E31=$S$10,F31=$W$7),C31,"")&amp;" "&amp;IF(AND(E32=$S$10,F32=$W$7),C32,"")&amp;" "&amp;IF(AND(E33=$S$10,F33=$W$7),C33,"")&amp;" "&amp;IF(AND(E34=$S$10,F34=$W$7),C34,"")&amp;" "&amp;IF(AND(E35=$S$10,F35=$W$7),C35,"")&amp;" "&amp;IF(AND(E36=$S$10,F36=$W$7),C36,"")&amp;" "&amp;IF(AND(E37=$S$10,F37=$W$7),C37,"")&amp;" "&amp;IF(AND(E38=$S$10,F38=$W$7),C38,"")&amp;" "&amp;IF(AND(E39=$S$10,F39=$W$7),C39,"")&amp;" "&amp;IF(AND(E40=$S$10,F40=$W$7),C40,"")&amp;" "&amp;IF(AND(E41=$S$10,F41=$W$7),C41,"")&amp;" "&amp;IF(AND(E42=$S$10,F42=$W$7),C42,"")&amp;" "&amp;IF(AND(E43=$S$10,F43=$W$7),C43,"")&amp;" "&amp;IF(AND(E44=$S$10,F44=$W$7),C44,"")&amp;" "&amp;IF(AND(E45=$S$10,F45=$W$7),C45,"")&amp;" "&amp;IF(AND(E46=$S$10,F46=$W$7),C46,"")&amp;" "&amp;IF(AND(E47=$S$10,F47=$W$7),C47,"")&amp;" "&amp;IF(AND(E48=$S$10,F48=$W$7),C48,"")&amp;" "&amp;IF(AND(E49=$S$10,F49=$W$7),C49,"")&amp;" "&amp;IF(AND(E50=$S$10,F50=$W$7),C50,"")&amp;" "&amp;IF(AND(E51=$S$10,F51=$W$7),C51,"")&amp;" "&amp;IF(AND(E52=$S$10,F52=$W$7),C52,"")&amp;" "&amp;IF(AND(E53=$S$10,F53=$W$7),C53,"")&amp;" "&amp;IF(AND(E54=$S$10,F54=$W$7),C54,"")</f>
        <v xml:space="preserve">             GIT- 04        GAD - 05   GCA - 03                      </v>
      </c>
      <c r="O10" s="106" t="str">
        <f>+IF(AND(E8=$S$10,F8=$X$7),C8,"")&amp;" "&amp;IF(AND(E9=$S$10,F9=$X$7),C9,"")&amp;" "&amp;IF(AND(E10=$S$10,F10=$X$7),C10,"")&amp;" "&amp;IF(AND(E11=$S$10,F11=$X$7),C11,"")&amp;" "&amp;IF(AND(E12=$S$10,F12=$X$7),C12,"")&amp;" "&amp;IF(AND(E13=$S$10,F13=$X$7),C13,"")&amp;" "&amp;IF(AND(E14=$S$10,F14=$X$7),C14,"")&amp;" "&amp;IF(AND(E15=$S$10,F15=$X$7),C15,"")&amp;" "&amp;IF(AND(E16=$S$10,F16=$X$7),C16,"")&amp;" "&amp;IF(AND(E17=$S$10,F17=$X$7),C17,"")&amp;" "&amp;IF(AND(E18=$S$10,F18=$X$7),C18,"")&amp;" "&amp;IF(AND(E19=$S$10,F19=$X$7),C19,"")&amp;" "&amp;IF(AND(E20=$S$10,F20=$X$7),C20,"")&amp;" "&amp;IF(AND(E21=$S$10,F21=$X$7),C21,"")&amp;" "&amp;IF(AND(E22=$S$10,F22=$X$7),C22,"")&amp;" "&amp;IF(AND(E23=$S$10,F23=$X$7),C23,"")&amp;" "&amp;IF(AND(E24=$S$10,F24=$X$7),C24,"")&amp;" "&amp;IF(AND(E25=$S$10,F25=$X$7),C25,"")&amp;" "&amp;IF(AND(E26=$S$10,F26=$X$7),C26,"")&amp;" "&amp;IF(AND(E27=$S$10,F27=$X$7),C27,"")&amp;" "&amp;IF(AND(E28=$S$10,F28=$X$7),C28,"")&amp;" "&amp;IF(AND(E29=$S$10,F29=$X$7),C29,"")&amp;" "&amp;IF(AND(E30=$S$10,F30=$X$7),C30,"")&amp;" "&amp;IF(AND(E31=$S$10,F31=$X$7),C31,"")&amp;" "&amp;IF(AND(E32=$S$10,F32=$X$7),C32,"")&amp;" "&amp;IF(AND(E33=$S$10,F33=$X$7),C33,"")&amp;" "&amp;IF(AND(E34=$S$10,F34=$X$7),C34,"")&amp;" "&amp;IF(AND(E35=$S$10,F35=$X$7),C35,"")&amp;" "&amp;IF(AND(E36=$S$10,F36=$X$7),C36,"")&amp;" "&amp;IF(AND(E37=$S$10,F37=$X$7),C37,"")&amp;" "&amp;IF(AND(E38=$S$10,F38=$X$7),C38,"")&amp;" "&amp;IF(AND(E39=$S$10,F39=$X$7),C39,"")&amp;" "&amp;IF(AND(E40=$S$10,F40=$X$7),C40,"")&amp;" "&amp;IF(AND(E41=$S$10,F41=$X$7),C41,"")&amp;" "&amp;IF(AND(E42=$S$10,F42=$X$7),C42,"")&amp;" "&amp;IF(AND(E43=$S$10,F43=$X$7),C43,"")&amp;" "&amp;IF(AND(E44=$S$10,F44=$X$7),C44,"")&amp;" "&amp;IF(AND(E45=$S$10,F45=$X$7),C45,"")&amp;" "&amp;IF(AND(E46=$S$10,F46=$X$7),C46,"")&amp;" "&amp;IF(AND(E47=$S$10,F47=$X$7),C47,"")&amp;" "&amp;IF(AND(E48=$S$10,F48=$X$7),C48,"")&amp;" "&amp;IF(AND(E49=$S$10,F49=$X$7),C49,"")&amp;" "&amp;IF(AND(E50=$S$10,F50=$X$7),C50,"")&amp;" "&amp;IF(AND(E51=$S$10,F51=$X$7),C51,"")&amp;" "&amp;IF(AND(E52=$S$10,F52=$X$7),C52,"")&amp;" "&amp;IF(AND(E53=$S$10,F53=$X$7),C53,"")&amp;" "&amp;IF(AND(E54=$S$10,F54=$X$7),C54,"")</f>
        <v xml:space="preserve">       REC-01       MIS-01            GDO - 02                    </v>
      </c>
      <c r="P10" s="104"/>
      <c r="Q10" s="184"/>
      <c r="R10" s="107">
        <v>0.6</v>
      </c>
      <c r="S10" s="100" t="s">
        <v>251</v>
      </c>
      <c r="T10" s="109" t="s">
        <v>26</v>
      </c>
      <c r="U10" s="109" t="s">
        <v>26</v>
      </c>
      <c r="V10" s="109" t="s">
        <v>26</v>
      </c>
      <c r="W10" s="105" t="s">
        <v>29</v>
      </c>
      <c r="X10" s="106" t="s">
        <v>30</v>
      </c>
      <c r="AA10" s="93"/>
      <c r="AB10" s="93"/>
      <c r="AC10" s="102"/>
      <c r="AD10" s="110"/>
      <c r="AE10" s="111"/>
      <c r="AF10" s="108"/>
      <c r="AG10" s="108"/>
      <c r="AH10" s="108"/>
      <c r="AI10" s="108"/>
      <c r="AJ10" s="112"/>
      <c r="AK10" s="102"/>
      <c r="AL10" s="102"/>
    </row>
    <row r="11" spans="2:38" ht="159.65" customHeight="1" x14ac:dyDescent="0.25">
      <c r="B11" s="103" t="str">
        <f>+'Mapa de Riesgos'!C17</f>
        <v>Comunicación Estratégica</v>
      </c>
      <c r="C11" s="135" t="str">
        <f>+'Mapa de Riesgos'!D17</f>
        <v>CES -04</v>
      </c>
      <c r="D11" s="145" t="str">
        <f>+'Mapa de Riesgos'!E17</f>
        <v>Posibilidad de afectación a grupos de valor por intereses particulares en las comunicaciones del PAE por parte de otros actores con desconocimiento de los lineamientos normativos y técnicos para la operación del programa</v>
      </c>
      <c r="E11" s="150" t="str">
        <f>+'Mapa de Riesgos'!Y17</f>
        <v>Alta</v>
      </c>
      <c r="F11" s="150" t="str">
        <f>+'Mapa de Riesgos'!Z17</f>
        <v>Mayor</v>
      </c>
      <c r="G11" s="151" t="str">
        <f>+'Mapa de Riesgos'!AA17</f>
        <v>Alto</v>
      </c>
      <c r="H11" s="104"/>
      <c r="I11" s="182"/>
      <c r="J11" s="97" t="s">
        <v>247</v>
      </c>
      <c r="K11" s="113" t="str">
        <f>+IF(AND(E8=$S$11,F8=$T$7),C8,"")&amp;" "&amp;IF(AND(E9=$S$11,F9=$T$7),C9,"")&amp;" "&amp;IF(AND(E10=$S$11,F10=$T$7),C10,"")&amp;" "&amp;IF(AND(E11=$S$11,F11=$T$7),C11,"")&amp;" "&amp;IF(AND(E12=$S$11,F12=$T$7),C12,"")&amp;" "&amp;IF(AND(E13=$S$11,F13=$T$7),C13,"")&amp;" "&amp;IF(AND(E14=$S$11,F14=$T$7),C14,"")&amp;" "&amp;IF(AND(E15=$S$11,F15=$T$7),C15,"")&amp;" "&amp;IF(AND(E16=$S$11,F16=$T$7),C16,"")&amp;" "&amp;IF(AND(E17=$S$11,F17=$T$7),C17,"")&amp;" "&amp;IF(AND(E18=$S$11,F18=$T$7),C18,"")&amp;" "&amp;IF(AND(E19=$S$11,F19=$T$7),C19,"")&amp;" "&amp;IF(AND(E20=$S$11,F20=$T$7),C20,"")&amp;" "&amp;IF(AND(E21=$S$11,F21=$T$7),C21,"")&amp;" "&amp;IF(AND(E22=$S$11,F22=$T$7),C22,"")&amp;" "&amp;IF(AND(E23=$S$11,F23=$T$7),C23,"")&amp;" "&amp;IF(AND(E24=$S$11,F24=$T$7),C24,"")&amp;" "&amp;IF(AND(E25=$S$11,F25=$T$7),C25,"")&amp;" "&amp;IF(AND(E26=$S$11,F26=$T$7),C26,"")&amp;" "&amp;IF(AND(E27=$S$11,F27=$T$7),C27,"")&amp;" "&amp;IF(AND(E28=$S$11,F28=$T$7),C28,"")&amp;" "&amp;IF(AND(E29=$S$11,F29=$T$7),C29,"")&amp;" "&amp;IF(AND(E30=$S$11,F30=$T$7),C30,"")&amp;" "&amp;IF(AND(E31=$S$11,F31=$T$7),C31,"")&amp;" "&amp;IF(AND(E32=$S$11,F32=$T$7),C32,"")&amp;" "&amp;IF(AND(E33=$S$11,F33=$T$7),C33,"")&amp;" "&amp;IF(AND(E34=$S$11,F34=$T$7),C34,"")&amp;" "&amp;IF(AND(E35=$S$11,F35=$T$7),C35,"")&amp;" "&amp;IF(AND(E36=$S$11,F36=$T$7),C36,"")&amp;" "&amp;IF(AND(E37=$S$11,F37=$T$7),C37,"")&amp;" "&amp;IF(AND(E38=$S$11,F38=$T$7),C38,"")&amp;" "&amp;IF(AND(E39=$S$11,F39=$T$7),C39,"")&amp;" "&amp;IF(AND(E40=$S$11,F40=$T$7),C40,"")&amp;" "&amp;IF(AND(E41=$S$11,F41=$T$7),C41,"")&amp;" "&amp;IF(AND(E42=$S$11,F42=$T$7),C42,"")&amp;" "&amp;IF(AND(E43=$S$11,F43=$T$7),C43,"")&amp;" "&amp;IF(AND(E44=$S$11,F44=$T$7),C44,"")&amp;" "&amp;IF(AND(E45=$S$11,F45=$T$7),C45,"")&amp;" "&amp;IF(AND(E46=$S$11,F46=$T$7),C46,"")&amp;" "&amp;IF(AND(E47=$S$11,F47=$T$7),C47,"")&amp;" "&amp;IF(AND(E48=$S$11,F48=$T$7),C48,"")&amp;" "&amp;IF(AND(E49=$S$11,F49=$T$7),C49,"")&amp;" "&amp;IF(AND(E50=$S$11,F50=$T$7),C50,"")&amp;" "&amp;IF(AND(E51=$S$11,F51=$T$7),C51,"")&amp;" "&amp;IF(AND(E52=$S$11,F52=$T$7),C52,"")&amp;" "&amp;IF(AND(E53=$S$11,F53=$T$7),C53,"")&amp;" "&amp;IF(AND(E54=$S$11,F54=$T$7),C54,"")</f>
        <v xml:space="preserve">                                             EMC - 02 </v>
      </c>
      <c r="L11" s="109" t="str">
        <f>+IF(AND(E8=$S$11,F8=$U$7),C8,"")&amp;" "&amp;IF(AND(E9=$S$11,F9=$U$7),C9,"")&amp;" "&amp;IF(AND(E10=$S$11,F10=$U$7),C10,"")&amp;" "&amp;IF(AND(E11=$S$11,F11=$U$7),C11,"")&amp;" "&amp;IF(AND(E12=$S$11,F12=$U$7),C12,"")&amp;" "&amp;IF(AND(E13=$S$11,F13=$U$7),C13,"")&amp;" "&amp;IF(AND(E14=$S$11,F14=$U$7),C14,"")&amp;" "&amp;IF(AND(E15=$S$11,F15=$U$7),C15,"")&amp;" "&amp;IF(AND(E16=$S$11,F16=$U$7),C16,"")&amp;" "&amp;IF(AND(E17=$S$11,F17=$U$7),C17,"")&amp;" "&amp;IF(AND(E18=$S$11,F18=$U$7),C18,"")&amp;" "&amp;IF(AND(E19=$S$11,F19=$U$7),C19,"")&amp;" "&amp;IF(AND(E20=$S$11,F20=$U$7),C20,"")&amp;" "&amp;IF(AND(E21=$S$11,F21=$U$7),C21,"")&amp;" "&amp;IF(AND(E22=$S$11,F22=$U$7),C22,"")&amp;" "&amp;IF(AND(E23=$S$11,F23=$U$7),C23,"")&amp;" "&amp;IF(AND(E24=$S$11,F24=$U$7),C24,"")&amp;" "&amp;IF(AND(E25=$S$11,F25=$U$7),C25,"")&amp;" "&amp;IF(AND(E26=$S$11,F26=$U$7),C26,"")&amp;" "&amp;IF(AND(E27=$S$11,F27=$U$7),C27,"")&amp;" "&amp;IF(AND(E28=$S$11,F28=$U$7),C28,"")&amp;" "&amp;IF(AND(E29=$S$11,F29=$U$7),C29,"")&amp;" "&amp;IF(AND(E30=$S$11,F30=$U$7),C30,"")&amp;" "&amp;IF(AND(E31=$S$11,F31=$U$7),C31,"")&amp;" "&amp;IF(AND(E32=$S$11,F32=$U$7),C32,"")&amp;" "&amp;IF(AND(E33=$S$11,F33=$U$7),C33,"")&amp;" "&amp;IF(AND(E34=$S$11,F34=$U$7),C34,"")&amp;" "&amp;IF(AND(E35=$S$11,F35=$U$7),C35,"")&amp;" "&amp;IF(AND(E36=$S$11,F36=$U$7),C36,"")&amp;" "&amp;IF(AND(E37=$S$11,F37=$U$7),C37,"")&amp;" "&amp;IF(AND(E38=$S$11,F38=$U$7),C38,"")&amp;" "&amp;IF(AND(E39=$S$11,F39=$U$7),C39,"")&amp;" "&amp;IF(AND(E40=$S$11,F40=$U$7),C40,"")&amp;" "&amp;IF(AND(E41=$S$11,F41=$U$7),C41,"")&amp;" "&amp;IF(AND(E42=$S$11,F42=$U$7),C42,"")&amp;" "&amp;IF(AND(E43=$S$11,F43=$U$7),C43,"")&amp;" "&amp;IF(AND(E44=$S$11,F44=$U$7),C44,"")&amp;" "&amp;IF(AND(E45=$S$11,F45=$U$7),C45,"")&amp;" "&amp;IF(AND(E46=$S$11,F46=$U$7),C46,"")&amp;" "&amp;IF(AND(E47=$S$11,F47=$U$7),C47,"")&amp;" "&amp;IF(AND(E48=$S$11,F48=$U$7),C48,"")&amp;" "&amp;IF(AND(E49=$S$11,F49=$U$7),C49,"")&amp;" "&amp;IF(AND(E50=$S$11,F50=$U$7),C50,"")&amp;" "&amp;IF(AND(E51=$S$11,F51=$U$7),C51,"")&amp;" "&amp;IF(AND(E52=$S$11,F52=$U$7),C52,"")&amp;" "&amp;IF(AND(E53=$S$11,F53=$U$7),C53,"")&amp;" "&amp;IF(AND(E54=$S$11,F54=$U$7),C54,"")</f>
        <v xml:space="preserve">                      GCA - 01        GFI - 03       GTH-02  GTH-04       </v>
      </c>
      <c r="M11" s="109" t="str">
        <f>+IF(AND(E8=$S$11,F8=$V$7),C8,"")&amp;" "&amp;IF(AND(E9=$S$11,F9=$V$7),C9,"")&amp;" "&amp;IF(AND(E10=$S$11,F10=$V$7),C10,"")&amp;" "&amp;IF(AND(E11=$S$11,F11=$V$7),C11,"")&amp;" "&amp;IF(AND(E12=$S$11,F12=$V$7),C12,"")&amp;" "&amp;IF(AND(E13=$S$11,F13=$V$7),C13,"")&amp;" "&amp;IF(AND(E14=$S$11,F14=$V$7),C14,"")&amp;" "&amp;IF(AND(E15=$S$11,F15=$V$7),C15,"")&amp;" "&amp;IF(AND(E16=$S$11,F16=$V$7),C16,"")&amp;" "&amp;IF(AND(E17=$S$11,F17=$V$7),C17,"")&amp;" "&amp;IF(AND(E18=$S$11,F18=$V$7),C18,"")&amp;" "&amp;IF(AND(E19=$S$11,F19=$V$7),C19,"")&amp;" "&amp;IF(AND(E20=$S$11,F20=$V$7),C20,"")&amp;" "&amp;IF(AND(E21=$S$11,F21=$V$7),C21,"")&amp;" "&amp;IF(AND(E22=$S$11,F22=$V$7),C22,"")&amp;" "&amp;IF(AND(E23=$S$11,F23=$V$7),C23,"")&amp;" "&amp;IF(AND(E24=$S$11,F24=$V$7),C24,"")&amp;" "&amp;IF(AND(E25=$S$11,F25=$V$7),C25,"")&amp;" "&amp;IF(AND(E26=$S$11,F26=$V$7),C26,"")&amp;" "&amp;IF(AND(E27=$S$11,F27=$V$7),C27,"")&amp;" "&amp;IF(AND(E28=$S$11,F28=$V$7),C28,"")&amp;" "&amp;IF(AND(E29=$S$11,F29=$V$7),C29,"")&amp;" "&amp;IF(AND(E30=$S$11,F30=$V$7),C30,"")&amp;" "&amp;IF(AND(E31=$S$11,F31=$V$7),C31,"")&amp;" "&amp;IF(AND(E32=$S$11,F32=$V$7),C32,"")&amp;" "&amp;IF(AND(E33=$S$11,F33=$V$7),C33,"")&amp;" "&amp;IF(AND(E34=$S$11,F34=$V$7),C34,"")&amp;" "&amp;IF(AND(E35=$S$11,F35=$V$7),C35,"")&amp;" "&amp;IF(AND(E36=$S$11,F36=$V$7),C36,"")&amp;" "&amp;IF(AND(E37=$S$11,F37=$V$7),C37,"")&amp;" "&amp;IF(AND(E38=$S$11,F38=$V$7),C38,"")&amp;" "&amp;IF(AND(E39=$S$11,F39=$V$7),C39,"")&amp;" "&amp;IF(AND(E40=$S$11,F40=$V$7),C40,"")&amp;" "&amp;IF(AND(E41=$S$11,F41=$V$7),C41,"")&amp;" "&amp;IF(AND(E42=$S$11,F42=$V$7),C42,"")&amp;" "&amp;IF(AND(E43=$S$11,F43=$V$7),C43,"")&amp;" "&amp;IF(AND(E44=$S$11,F44=$V$7),C44,"")&amp;" "&amp;IF(AND(E45=$S$11,F45=$V$7),C45,"")&amp;" "&amp;IF(AND(E46=$S$11,F46=$V$7),C46,"")&amp;" "&amp;IF(AND(E47=$S$11,F47=$V$7),C47,"")&amp;" "&amp;IF(AND(E48=$S$11,F48=$V$7),C48,"")&amp;" "&amp;IF(AND(E49=$S$11,F49=$V$7),C49,"")&amp;" "&amp;IF(AND(E50=$S$11,F50=$V$7),C50,"")&amp;" "&amp;IF(AND(E51=$S$11,F51=$V$7),C51,"")&amp;" "&amp;IF(AND(E52=$S$11,F52=$V$7),C52,"")&amp;" "&amp;IF(AND(E53=$S$11,F53=$V$7),C53,"")&amp;" "&amp;IF(AND(E54=$S$11,F54=$V$7),C54,"")</f>
        <v>CES-01    DES -01              GAD - 02     GCA - 02    GDO - 03    GFI - 04   GJD-02 GJD-03   GTH-03     MTS-02   EMC - 03</v>
      </c>
      <c r="N11" s="105" t="str">
        <f>+IF(AND(E8=$S$11,F8=$W$7),C8,"")&amp;" "&amp;IF(AND(E9=$S$11,F9=$W$7),C9,"")&amp;" "&amp;IF(AND(E10=$S$11,F10=$W$7),C10,"")&amp;" "&amp;IF(AND(E11=$S$11,F11=$W$7),C11,"")&amp;" "&amp;IF(AND(E12=$S$11,F12=$W$7),C12,"")&amp;" "&amp;IF(AND(E13=$S$11,F13=$W$7),C13,"")&amp;" "&amp;IF(AND(E14=$S$11,F14=$W$7),C14,"")&amp;" "&amp;IF(AND(E15=$S$11,F15=$W$7),C15,"")&amp;" "&amp;IF(AND(E16=$S$11,F16=$W$7),C16,"")&amp;" "&amp;IF(AND(E17=$S$11,F17=$W$7),C17,"")&amp;" "&amp;IF(AND(E18=$S$11,F18=$W$7),C18,"")&amp;" "&amp;IF(AND(E19=$S$11,F19=$W$7),C19,"")&amp;" "&amp;IF(AND(E20=$S$11,F20=$W$7),C20,"")&amp;" "&amp;IF(AND(E21=$S$11,F21=$W$7),C21,"")&amp;" "&amp;IF(AND(E22=$S$11,F22=$W$7),C22,"")&amp;" "&amp;IF(AND(E23=$S$11,F23=$W$7),C23,"")&amp;" "&amp;IF(AND(E24=$S$11,F24=$W$7),C24,"")&amp;" "&amp;IF(AND(E25=$S$11,F25=$W$7),C25,"")&amp;" "&amp;IF(AND(E26=$S$11,F26=$W$7),C26,"")&amp;" "&amp;IF(AND(E27=$S$11,F27=$W$7),C27,"")&amp;" "&amp;IF(AND(E28=$S$11,F28=$W$7),C28,"")&amp;" "&amp;IF(AND(E29=$S$11,F29=$W$7),C29,"")&amp;" "&amp;IF(AND(E30=$S$11,F30=$W$7),C30,"")&amp;" "&amp;IF(AND(E31=$S$11,F31=$W$7),C31,"")&amp;" "&amp;IF(AND(E32=$S$11,F32=$W$7),C32,"")&amp;" "&amp;IF(AND(E33=$S$11,F33=$W$7),C33,"")&amp;" "&amp;IF(AND(E34=$S$11,F34=$W$7),C34,"")&amp;" "&amp;IF(AND(E35=$S$11,F35=$W$7),C35,"")&amp;" "&amp;IF(AND(E36=$S$11,F36=$W$7),C36,"")&amp;" "&amp;IF(AND(E37=$S$11,F37=$W$7),C37,"")&amp;" "&amp;IF(AND(E38=$S$11,F38=$W$7),C38,"")&amp;" "&amp;IF(AND(E39=$S$11,F39=$W$7),C39,"")&amp;" "&amp;IF(AND(E40=$S$11,F40=$W$7),C40,"")&amp;" "&amp;IF(AND(E41=$S$11,F41=$W$7),C41,"")&amp;" "&amp;IF(AND(E42=$S$11,F42=$W$7),C42,"")&amp;" "&amp;IF(AND(E43=$S$11,F43=$W$7),C43,"")&amp;" "&amp;IF(AND(E44=$S$11,F44=$W$7),C44,"")&amp;" "&amp;IF(AND(E45=$S$11,F45=$W$7),C45,"")&amp;" "&amp;IF(AND(E46=$S$11,F46=$W$7),C46,"")&amp;" "&amp;IF(AND(E47=$S$11,F47=$W$7),C47,"")&amp;" "&amp;IF(AND(E48=$S$11,F48=$W$7),C48,"")&amp;" "&amp;IF(AND(E49=$S$11,F49=$W$7),C49,"")&amp;" "&amp;IF(AND(E50=$S$11,F50=$W$7),C50,"")&amp;" "&amp;IF(AND(E51=$S$11,F51=$W$7),C51,"")&amp;" "&amp;IF(AND(E52=$S$11,F52=$W$7),C52,"")&amp;" "&amp;IF(AND(E53=$S$11,F53=$W$7),C53,"")&amp;" "&amp;IF(AND(E54=$S$11,F54=$W$7),C54,"")</f>
        <v xml:space="preserve">     DES -02          MIS-02  GAD - 01  GAD - 03              GJD-01         MTS-01  EMC - 01  </v>
      </c>
      <c r="O11" s="106" t="str">
        <f>+IF(AND(E8=$S$11,F8=$X$7),C8,"")&amp;" "&amp;IF(AND(E9=$S$11,F9=$X$7),C9,"")&amp;" "&amp;IF(AND(E10=$S$11,F10=$X$7),C10,"")&amp;" "&amp;IF(AND(E11=$S$11,F11=$X$7),C11,"")&amp;" "&amp;IF(AND(E12=$S$11,F12=$X$7),C12,"")&amp;" "&amp;IF(AND(E13=$S$11,F13=$X$7),C13,"")&amp;" "&amp;IF(AND(E14=$S$11,F14=$X$7),C14,"")&amp;" "&amp;IF(AND(E15=$S$11,F15=$X$7),C15,"")&amp;" "&amp;IF(AND(E16=$S$11,F16=$X$7),C16,"")&amp;" "&amp;IF(AND(E17=$S$11,F17=$X$7),C17,"")&amp;" "&amp;IF(AND(E18=$S$11,F18=$X$7),C18,"")&amp;" "&amp;IF(AND(E19=$S$11,F19=$X$7),C19,"")&amp;" "&amp;IF(AND(E20=$S$11,F20=$X$7),C20,"")&amp;" "&amp;IF(AND(E21=$S$11,F21=$X$7),C21,"")&amp;" "&amp;IF(AND(E22=$S$11,F22=$X$7),C22,"")&amp;" "&amp;IF(AND(E23=$S$11,F23=$X$7),C23,"")&amp;" "&amp;IF(AND(E24=$S$11,F24=$X$7),C24,"")&amp;" "&amp;IF(AND(E25=$S$11,F25=$X$7),C25,"")&amp;" "&amp;IF(AND(E26=$S$11,F26=$X$7),C26,"")&amp;" "&amp;IF(AND(E27=$S$11,F27=$X$7),C27,"")&amp;" "&amp;IF(AND(E28=$S$11,F28=$X$7),C28,"")&amp;" "&amp;IF(AND(E29=$S$11,F29=$X$7),C29,"")&amp;" "&amp;IF(AND(E30=$S$11,F30=$X$7),C30,"")&amp;" "&amp;IF(AND(E31=$S$11,F31=$X$7),C31,"")&amp;" "&amp;IF(AND(E32=$S$11,F32=$X$7),C32,"")&amp;" "&amp;IF(AND(E33=$S$11,F33=$X$7),C33,"")&amp;" "&amp;IF(AND(E34=$S$11,F34=$X$7),C34,"")&amp;" "&amp;IF(AND(E35=$S$11,F35=$X$7),C35,"")&amp;" "&amp;IF(AND(E36=$S$11,F36=$X$7),C36,"")&amp;" "&amp;IF(AND(E37=$S$11,F37=$X$7),C37,"")&amp;" "&amp;IF(AND(E38=$S$11,F38=$X$7),C38,"")&amp;" "&amp;IF(AND(E39=$S$11,F39=$X$7),C39,"")&amp;" "&amp;IF(AND(E40=$S$11,F40=$X$7),C40,"")&amp;" "&amp;IF(AND(E41=$S$11,F41=$X$7),C41,"")&amp;" "&amp;IF(AND(E42=$S$11,F42=$X$7),C42,"")&amp;" "&amp;IF(AND(E43=$S$11,F43=$X$7),C43,"")&amp;" "&amp;IF(AND(E44=$S$11,F44=$X$7),C44,"")&amp;" "&amp;IF(AND(E45=$S$11,F45=$X$7),C45,"")&amp;" "&amp;IF(AND(E46=$S$11,F46=$X$7),C46,"")&amp;" "&amp;IF(AND(E47=$S$11,F47=$X$7),C47,"")&amp;" "&amp;IF(AND(E48=$S$11,F48=$X$7),C48,"")&amp;" "&amp;IF(AND(E49=$S$11,F49=$X$7),C49,"")&amp;" "&amp;IF(AND(E50=$S$11,F50=$X$7),C50,"")&amp;" "&amp;IF(AND(E51=$S$11,F51=$X$7),C51,"")&amp;" "&amp;IF(AND(E52=$S$11,F52=$X$7),C52,"")&amp;" "&amp;IF(AND(E53=$S$11,F53=$X$7),C53,"")&amp;" "&amp;IF(AND(E54=$S$11,F54=$X$7),C54,"")</f>
        <v xml:space="preserve">        REC-02 REC-03 GIT- 01                              GTH-05 GTH-06     </v>
      </c>
      <c r="P11" s="104"/>
      <c r="Q11" s="184"/>
      <c r="R11" s="107">
        <v>0.4</v>
      </c>
      <c r="S11" s="100" t="s">
        <v>247</v>
      </c>
      <c r="T11" s="113" t="s">
        <v>31</v>
      </c>
      <c r="U11" s="109" t="s">
        <v>26</v>
      </c>
      <c r="V11" s="109" t="s">
        <v>26</v>
      </c>
      <c r="W11" s="105" t="s">
        <v>29</v>
      </c>
      <c r="X11" s="106" t="s">
        <v>30</v>
      </c>
      <c r="AA11" s="93"/>
      <c r="AB11" s="93"/>
      <c r="AC11" s="102"/>
      <c r="AD11" s="110"/>
      <c r="AE11" s="111"/>
      <c r="AF11" s="108"/>
      <c r="AG11" s="108"/>
      <c r="AH11" s="108"/>
      <c r="AI11" s="112"/>
      <c r="AJ11" s="108"/>
      <c r="AK11" s="102"/>
      <c r="AL11" s="102"/>
    </row>
    <row r="12" spans="2:38" ht="93" customHeight="1" thickBot="1" x14ac:dyDescent="0.3">
      <c r="B12" s="103" t="str">
        <f>+'Mapa de Riesgos'!C18</f>
        <v xml:space="preserve"> Direccionamiento Estratégico</v>
      </c>
      <c r="C12" s="135" t="str">
        <f>+'Mapa de Riesgos'!D18</f>
        <v>DES -01</v>
      </c>
      <c r="D12" s="145" t="str">
        <f>+'Mapa de Riesgos'!E18</f>
        <v>Posibilidad de afectación reputacional por el incumplimiento de los objetivos y metas institucionales debido a la implementación de lineamientos estratégicos internos desarticulados con la operación</v>
      </c>
      <c r="E12" s="150" t="str">
        <f>+'Mapa de Riesgos'!Y18</f>
        <v>Baja</v>
      </c>
      <c r="F12" s="150" t="str">
        <f>+'Mapa de Riesgos'!Z18</f>
        <v>Moderado</v>
      </c>
      <c r="G12" s="151" t="str">
        <f>+'Mapa de Riesgos'!AA18</f>
        <v>Moderado</v>
      </c>
      <c r="H12" s="104"/>
      <c r="I12" s="183"/>
      <c r="J12" s="114" t="s">
        <v>248</v>
      </c>
      <c r="K12" s="115" t="str">
        <f>+IF(AND(E8=$S$12,F8=$T$7),C8,"")&amp;" "&amp;IF(AND(E9=$S$12,F9=$T$7),C9,"")&amp;" "&amp;IF(AND(E10=$S$12,F10=$T$7),C10,"")&amp;" "&amp;IF(AND(E11=$S$12,F11=$T$7),C11,"")&amp;" "&amp;IF(AND(E12=$S$12,F12=$T$7),C12,"")&amp;" "&amp;IF(AND(E13=$S$12,F13=$T$7),C13,"")&amp;" "&amp;IF(AND(E14=$S$12,F14=$T$7),C14,"")&amp;" "&amp;IF(AND(E15=$S$12,F15=$T$7),C15,"")&amp;" "&amp;IF(AND(E16=$S$12,F16=$T$7),C16,"")&amp;" "&amp;IF(AND(E17=$S$12,F17=$T$7),C17,"")&amp;" "&amp;IF(AND(E18=$S$12,F18=$T$7),C18,"")&amp;" "&amp;IF(AND(E19=$S$12,F19=$T$7),C19,"")&amp;" "&amp;IF(AND(E20=$S$12,F20=$T$7),C20,"")&amp;" "&amp;IF(AND(E21=$S$12,F21=$T$7),C21,"")&amp;" "&amp;IF(AND(E22=$S$12,F22=$T$7),C22,"")&amp;" "&amp;IF(AND(E23=$S$12,F23=$T$7),C23,"")&amp;" "&amp;IF(AND(E24=$S$12,F24=$T$7),C24,"")&amp;" "&amp;IF(AND(E25=$S$12,F25=$T$7),C25,"")&amp;" "&amp;IF(AND(E26=$S$12,F26=$T$7),C26,"")&amp;" "&amp;IF(AND(E27=$S$12,F27=$T$7),C27,"")&amp;" "&amp;IF(AND(E28=$S$12,F28=$T$7),C28,"")&amp;" "&amp;IF(AND(E29=$S$12,F29=$T$7),C29,"")&amp;" "&amp;IF(AND(E30=$S$12,F30=$T$7),C30,"")&amp;" "&amp;IF(AND(E31=$S$12,F31=$T$7),C31,"")&amp;" "&amp;IF(AND(E32=$S$12,F32=$T$7),C32,"")&amp;" "&amp;IF(AND(E33=$S$12,F33=$T$7),C33,"")&amp;" "&amp;IF(AND(E34=$S$12,F34=$T$7),C34,"")&amp;" "&amp;IF(AND(E35=$S$12,F35=$T$7),C35,"")&amp;" "&amp;IF(AND(E36=$S$12,F36=$T$7),C36,"")&amp;" "&amp;IF(AND(E37=$S$12,F37=$T$7),C37,"")&amp;" "&amp;IF(AND(E38=$S$12,F38=$T$7),C38,"")&amp;" "&amp;IF(AND(E39=$S$12,F39=$T$7),C39,"")&amp;" "&amp;IF(AND(E40=$S$12,F40=$T$7),C40,"")&amp;" "&amp;IF(AND(E41=$S$12,F41=$T$7),C41,"")&amp;" "&amp;IF(AND(E42=$S$12,F42=$T$7),C42,"")&amp;" "&amp;IF(AND(E43=$S$12,F43=$T$7),C43,"")&amp;" "&amp;IF(AND(E44=$S$12,F44=$T$7),C44,"")&amp;" "&amp;IF(AND(E45=$S$12,F45=$T$7),C45,"")&amp;" "&amp;IF(AND(E46=$S$12,F46=$T$7),C46,"")&amp;" "&amp;IF(AND(E47=$S$12,F47=$T$7),C47,"")&amp;" "&amp;IF(AND(E48=$S$12,F48=$T$7),C48,"")&amp;" "&amp;IF(AND(E49=$S$12,F49=$T$7),C49,"")&amp;" "&amp;IF(AND(E50=$S$12,F50=$T$7),C50,"")&amp;" "&amp;IF(AND(E51=$S$12,F51=$T$7),C51,"")&amp;" "&amp;IF(AND(E52=$S$12,F52=$T$7),C52,"")&amp;" "&amp;IF(AND(E53=$S$12,F53=$T$7),C53,"")&amp;" "&amp;IF(AND(E54=$S$12,F54=$T$7),C54,"")</f>
        <v xml:space="preserve">                                              </v>
      </c>
      <c r="L12" s="115" t="str">
        <f>+IF(AND(E8=$S$12,F8=$U$7),C8,"")&amp;" "&amp;IF(AND(E9=$S$12,F9=$U$7),C9,"")&amp;" "&amp;IF(AND(E10=$S$12,F10=$U$7),C10,"")&amp;" "&amp;IF(AND(E11=$S$12,F11=$U$7),C11,"")&amp;" "&amp;IF(AND(E12=$S$12,F12=$U$7),C12,"")&amp;" "&amp;IF(AND(E13=$S$12,F13=$U$7),C13,"")&amp;" "&amp;IF(AND(E14=$S$12,F14=$U$7),C14,"")&amp;" "&amp;IF(AND(E15=$S$12,F15=$U$7),C15,"")&amp;" "&amp;IF(AND(E16=$S$12,F16=$U$7),C16,"")&amp;" "&amp;IF(AND(E17=$S$12,F17=$U$7),C17,"")&amp;" "&amp;IF(AND(E18=$S$12,F18=$U$7),C18,"")&amp;" "&amp;IF(AND(E19=$S$12,F19=$U$7),C19,"")&amp;" "&amp;IF(AND(E20=$S$12,F20=$U$7),C20,"")&amp;" "&amp;IF(AND(E21=$S$12,F21=$U$7),C21,"")&amp;" "&amp;IF(AND(E22=$S$12,F22=$U$7),C22,"")&amp;" "&amp;IF(AND(E23=$S$12,F23=$U$7),C23,"")&amp;" "&amp;IF(AND(E24=$S$12,F24=$U$7),C24,"")&amp;" "&amp;IF(AND(E25=$S$12,F25=$U$7),C25,"")&amp;" "&amp;IF(AND(E26=$S$12,F26=$U$7),C26,"")&amp;" "&amp;IF(AND(E27=$S$12,F27=$U$7),C27,"")&amp;" "&amp;IF(AND(E28=$S$12,F28=$U$7),C28,"")&amp;" "&amp;IF(AND(E29=$S$12,F29=$U$7),C29,"")&amp;" "&amp;IF(AND(E30=$S$12,F30=$U$7),C30,"")&amp;" "&amp;IF(AND(E31=$S$12,F31=$U$7),C31,"")&amp;" "&amp;IF(AND(E32=$S$12,F32=$U$7),C32,"")&amp;" "&amp;IF(AND(E33=$S$12,F33=$U$7),C33,"")&amp;" "&amp;IF(AND(E34=$S$12,F34=$U$7),C34,"")&amp;" "&amp;IF(AND(E35=$S$12,F35=$U$7),C35,"")&amp;" "&amp;IF(AND(E36=$S$12,F36=$U$7),C36,"")&amp;" "&amp;IF(AND(E37=$S$12,F37=$U$7),C37,"")&amp;" "&amp;IF(AND(E38=$S$12,F38=$U$7),C38,"")&amp;" "&amp;IF(AND(E39=$S$12,F39=$U$7),C39,"")&amp;" "&amp;IF(AND(E40=$S$12,F40=$U$7),C40,"")&amp;" "&amp;IF(AND(E41=$S$12,F41=$U$7),C41,"")&amp;" "&amp;IF(AND(E42=$S$12,F42=$U$7),C42,"")&amp;" "&amp;IF(AND(E43=$S$12,F43=$U$7),C43,"")&amp;" "&amp;IF(AND(E44=$S$12,F44=$U$7),C44,"")&amp;" "&amp;IF(AND(E45=$S$12,F45=$U$7),C45,"")&amp;" "&amp;IF(AND(E46=$S$12,F46=$U$7),C46,"")&amp;" "&amp;IF(AND(E47=$S$12,F47=$U$7),C47,"")&amp;" "&amp;IF(AND(E48=$S$12,F48=$U$7),C48,"")&amp;" "&amp;IF(AND(E49=$S$12,F49=$U$7),C49,"")&amp;" "&amp;IF(AND(E50=$S$12,F50=$U$7),C50,"")&amp;" "&amp;IF(AND(E51=$S$12,F51=$U$7),C51,"")&amp;" "&amp;IF(AND(E52=$S$12,F52=$U$7),C52,"")&amp;" "&amp;IF(AND(E53=$S$12,F53=$U$7),C53,"")&amp;" "&amp;IF(AND(E54=$S$12,F54=$U$7),C54,"")</f>
        <v xml:space="preserve">                                              </v>
      </c>
      <c r="M12" s="116" t="str">
        <f>+IF(AND(E8=$S$12,F8=$V$7),C8,"")&amp;" "&amp;IF(AND(E9=$S$12,F9=$V$7),C9,"")&amp;" "&amp;IF(AND(E10=$S$12,F10=$V$7),C10,"")&amp;" "&amp;IF(AND(E11=$S$12,F11=$V$7),C11,"")&amp;" "&amp;IF(AND(E12=$S$12,F12=$V$7),C12,"")&amp;" "&amp;IF(AND(E13=$S$12,F13=$V$7),C13,"")&amp;" "&amp;IF(AND(E14=$S$12,F14=$V$7),C14,"")&amp;" "&amp;IF(AND(E15=$S$12,F15=$V$7),C15,"")&amp;" "&amp;IF(AND(E16=$S$12,F16=$V$7),C16,"")&amp;" "&amp;IF(AND(E17=$S$12,F17=$V$7),C17,"")&amp;" "&amp;IF(AND(E18=$S$12,F18=$V$7),C18,"")&amp;" "&amp;IF(AND(E19=$S$12,F19=$V$7),C19,"")&amp;" "&amp;IF(AND(E20=$S$12,F20=$V$7),C20,"")&amp;" "&amp;IF(AND(E21=$S$12,F21=$V$7),C21,"")&amp;" "&amp;IF(AND(E22=$S$12,F22=$V$7),C22,"")&amp;" "&amp;IF(AND(E23=$S$12,F23=$V$7),C23,"")&amp;" "&amp;IF(AND(E24=$S$12,F24=$V$7),C24,"")&amp;" "&amp;IF(AND(E25=$S$12,F25=$V$7),C25,"")&amp;" "&amp;IF(AND(E26=$S$12,F26=$V$7),C26,"")&amp;" "&amp;IF(AND(E27=$S$12,F27=$V$7),C27,"")&amp;" "&amp;IF(AND(E28=$S$12,F28=$V$7),C28,"")&amp;" "&amp;IF(AND(E29=$S$12,F29=$V$7),C29,"")&amp;" "&amp;IF(AND(E30=$S$12,F30=$V$7),C30,"")&amp;" "&amp;IF(AND(E31=$S$12,F31=$V$7),C31,"")&amp;" "&amp;IF(AND(E32=$S$12,F32=$V$7),C32,"")&amp;" "&amp;IF(AND(E33=$S$12,F33=$V$7),C33,"")&amp;" "&amp;IF(AND(E34=$S$12,F34=$V$7),C34,"")&amp;" "&amp;IF(AND(E35=$S$12,F35=$V$7),C35,"")&amp;" "&amp;IF(AND(E36=$S$12,F36=$V$7),C36,"")&amp;" "&amp;IF(AND(E37=$S$12,F37=$V$7),C37,"")&amp;" "&amp;IF(AND(E38=$S$12,F38=$V$7),C38,"")&amp;" "&amp;IF(AND(E39=$S$12,F39=$V$7),C39,"")&amp;" "&amp;IF(AND(E40=$S$12,F40=$V$7),C40,"")&amp;" "&amp;IF(AND(E41=$S$12,F41=$V$7),C41,"")&amp;" "&amp;IF(AND(E42=$S$12,F42=$V$7),C42,"")&amp;" "&amp;IF(AND(E43=$S$12,F43=$V$7),C43,"")&amp;" "&amp;IF(AND(E44=$S$12,F44=$V$7),C44,"")&amp;" "&amp;IF(AND(E45=$S$12,F45=$V$7),C45,"")&amp;" "&amp;IF(AND(E46=$S$12,F46=$V$7),C46,"")&amp;" "&amp;IF(AND(E47=$S$12,F47=$V$7),C47,"")&amp;" "&amp;IF(AND(E48=$S$12,F48=$V$7),C48,"")&amp;" "&amp;IF(AND(E49=$S$12,F49=$V$7),C49,"")&amp;" "&amp;IF(AND(E50=$S$12,F50=$V$7),C50,"")&amp;" "&amp;IF(AND(E51=$S$12,F51=$V$7),C51,"")&amp;" "&amp;IF(AND(E52=$S$12,F52=$V$7),C52,"")&amp;" "&amp;IF(AND(E53=$S$12,F53=$V$7),C53,"")&amp;" "&amp;IF(AND(E54=$S$12,F54=$V$7),C54,"")</f>
        <v xml:space="preserve">      DES -03                      GFI - 01    GFI - 05              </v>
      </c>
      <c r="N12" s="117" t="str">
        <f>+IF(AND(E8=$S$12,F8=$W$7),C8,"")&amp;" "&amp;IF(AND(E9=$S$12,F9=$W$7),C9,"")&amp;" "&amp;IF(AND(E10=$S$12,F10=$W$7),C10,"")&amp;" "&amp;IF(AND(E11=$S$12,F11=$W$7),C11,"")&amp;" "&amp;IF(AND(E12=$S$12,F12=$W$7),C12,"")&amp;" "&amp;IF(AND(E13=$S$12,F13=$W$7),C13,"")&amp;" "&amp;IF(AND(E14=$S$12,F14=$W$7),C14,"")&amp;" "&amp;IF(AND(E15=$S$12,F15=$W$7),C15,"")&amp;" "&amp;IF(AND(E16=$S$12,F16=$W$7),C16,"")&amp;" "&amp;IF(AND(E17=$S$12,F17=$W$7),C17,"")&amp;" "&amp;IF(AND(E18=$S$12,F18=$W$7),C18,"")&amp;" "&amp;IF(AND(E19=$S$12,F19=$W$7),C19,"")&amp;" "&amp;IF(AND(E20=$S$12,F20=$W$7),C20,"")&amp;" "&amp;IF(AND(E21=$S$12,F21=$W$7),C21,"")&amp;" "&amp;IF(AND(E22=$S$12,F22=$W$7),C22,"")&amp;" "&amp;IF(AND(E23=$S$12,F23=$W$7),C23,"")&amp;" "&amp;IF(AND(E24=$S$12,F24=$W$7),C24,"")&amp;" "&amp;IF(AND(E25=$S$12,F25=$W$7),C25,"")&amp;" "&amp;IF(AND(E26=$S$12,F26=$W$7),C26,"")&amp;" "&amp;IF(AND(E27=$S$12,F27=$W$7),C27,"")&amp;" "&amp;IF(AND(E28=$S$12,F28=$W$7),C28,"")&amp;" "&amp;IF(AND(E29=$S$12,F29=$W$7),C29,"")&amp;" "&amp;IF(AND(E30=$S$12,F30=$W$7),C30,"")&amp;" "&amp;IF(AND(E31=$S$12,F31=$W$7),C31,"")&amp;" "&amp;IF(AND(E32=$S$12,F32=$W$7),C32,"")&amp;" "&amp;IF(AND(E33=$S$12,F33=$W$7),C33,"")&amp;" "&amp;IF(AND(E34=$S$12,F34=$W$7),C34,"")&amp;" "&amp;IF(AND(E35=$S$12,F35=$W$7),C35,"")&amp;" "&amp;IF(AND(E36=$S$12,F36=$W$7),C36,"")&amp;" "&amp;IF(AND(E37=$S$12,F37=$W$7),C37,"")&amp;" "&amp;IF(AND(E38=$S$12,F38=$W$7),C38,"")&amp;" "&amp;IF(AND(E39=$S$12,F39=$W$7),C39,"")&amp;" "&amp;IF(AND(E40=$S$12,F40=$W$7),C40,"")&amp;" "&amp;IF(AND(E41=$S$12,F41=$W$7),C41,"")&amp;" "&amp;IF(AND(E42=$S$12,F42=$W$7),C42,"")&amp;" "&amp;IF(AND(E43=$S$12,F43=$W$7),C43,"")&amp;" "&amp;IF(AND(E44=$S$12,F44=$W$7),C44,"")&amp;" "&amp;IF(AND(E45=$S$12,F45=$W$7),C45,"")&amp;" "&amp;IF(AND(E46=$S$12,F46=$W$7),C46,"")&amp;" "&amp;IF(AND(E47=$S$12,F47=$W$7),C47,"")&amp;" "&amp;IF(AND(E48=$S$12,F48=$W$7),C48,"")&amp;" "&amp;IF(AND(E49=$S$12,F49=$W$7),C49,"")&amp;" "&amp;IF(AND(E50=$S$12,F50=$W$7),C50,"")&amp;" "&amp;IF(AND(E51=$S$12,F51=$W$7),C51,"")&amp;" "&amp;IF(AND(E52=$S$12,F52=$W$7),C52,"")&amp;" "&amp;IF(AND(E53=$S$12,F53=$W$7),C53,"")&amp;" "&amp;IF(AND(E54=$S$12,F54=$W$7),C54,"")</f>
        <v xml:space="preserve">           GIT- 02     MIS-03    GAD - 04                GTH-01          </v>
      </c>
      <c r="O12" s="118" t="str">
        <f>+IF(AND(E8=$S$12,F8=$X$7),C8,"")&amp;" "&amp;IF(AND(E9=$S$12,F9=$X$7),C9,"")&amp;" "&amp;IF(AND(E10=$S$12,F10=$X$7),C10,"")&amp;" "&amp;IF(AND(E11=$S$12,F11=$X$7),C11,"")&amp;" "&amp;IF(AND(E12=$S$12,F12=$X$7),C12,"")&amp;" "&amp;IF(AND(E13=$S$12,F13=$X$7),C13,"")&amp;" "&amp;IF(AND(E14=$S$12,F14=$X$7),C14,"")&amp;" "&amp;IF(AND(E15=$S$12,F15=$X$7),C15,"")&amp;" "&amp;IF(AND(E16=$S$12,F16=$X$7),C16,"")&amp;" "&amp;IF(AND(E17=$S$12,F17=$X$7),C17,"")&amp;" "&amp;IF(AND(E18=$S$12,F18=$X$7),C18,"")&amp;" "&amp;IF(AND(E19=$S$12,F19=$X$7),C19,"")&amp;" "&amp;IF(AND(E20=$S$12,F20=$X$7),C20,"")&amp;" "&amp;IF(AND(E21=$S$12,F21=$X$7),C21,"")&amp;" "&amp;IF(AND(E22=$S$12,F22=$X$7),C22,"")&amp;" "&amp;IF(AND(E23=$S$12,F23=$X$7),C23,"")&amp;" "&amp;IF(AND(E24=$S$12,F24=$X$7),C24,"")&amp;" "&amp;IF(AND(E25=$S$12,F25=$X$7),C25,"")&amp;" "&amp;IF(AND(E26=$S$12,F26=$X$7),C26,"")&amp;" "&amp;IF(AND(E27=$S$12,F27=$X$7),C27,"")&amp;" "&amp;IF(AND(E28=$S$12,F28=$X$7),C28,"")&amp;" "&amp;IF(AND(E29=$S$12,F29=$X$7),C29,"")&amp;" "&amp;IF(AND(E30=$S$12,F30=$X$7),C30,"")&amp;" "&amp;IF(AND(E31=$S$12,F31=$X$7),C31,"")&amp;" "&amp;IF(AND(E32=$S$12,F32=$X$7),C32,"")&amp;" "&amp;IF(AND(E33=$S$12,F33=$X$7),C33,"")&amp;" "&amp;IF(AND(E34=$S$12,F34=$X$7),C34,"")&amp;" "&amp;IF(AND(E35=$S$12,F35=$X$7),C35,"")&amp;" "&amp;IF(AND(E36=$S$12,F36=$X$7),C36,"")&amp;" "&amp;IF(AND(E37=$S$12,F37=$X$7),C37,"")&amp;" "&amp;IF(AND(E38=$S$12,F38=$X$7),C38,"")&amp;" "&amp;IF(AND(E39=$S$12,F39=$X$7),C39,"")&amp;" "&amp;IF(AND(E40=$S$12,F40=$X$7),C40,"")&amp;" "&amp;IF(AND(E41=$S$12,F41=$X$7),C41,"")&amp;" "&amp;IF(AND(E42=$S$12,F42=$X$7),C42,"")&amp;" "&amp;IF(AND(E43=$S$12,F43=$X$7),C43,"")&amp;" "&amp;IF(AND(E44=$S$12,F44=$X$7),C44,"")&amp;" "&amp;IF(AND(E45=$S$12,F45=$X$7),C45,"")&amp;" "&amp;IF(AND(E46=$S$12,F46=$X$7),C46,"")&amp;" "&amp;IF(AND(E47=$S$12,F47=$X$7),C47,"")&amp;" "&amp;IF(AND(E48=$S$12,F48=$X$7),C48,"")&amp;" "&amp;IF(AND(E49=$S$12,F49=$X$7),C49,"")&amp;" "&amp;IF(AND(E50=$S$12,F50=$X$7),C50,"")&amp;" "&amp;IF(AND(E51=$S$12,F51=$X$7),C51,"")&amp;" "&amp;IF(AND(E52=$S$12,F52=$X$7),C52,"")&amp;" "&amp;IF(AND(E53=$S$12,F53=$X$7),C53,"")&amp;" "&amp;IF(AND(E54=$S$12,F54=$X$7),C54,"")</f>
        <v xml:space="preserve"> CES-02           GIT- 03                                  </v>
      </c>
      <c r="P12" s="104"/>
      <c r="Q12" s="184"/>
      <c r="R12" s="119">
        <v>0.2</v>
      </c>
      <c r="S12" s="120" t="s">
        <v>248</v>
      </c>
      <c r="T12" s="115" t="s">
        <v>31</v>
      </c>
      <c r="U12" s="115" t="s">
        <v>31</v>
      </c>
      <c r="V12" s="116" t="s">
        <v>26</v>
      </c>
      <c r="W12" s="117" t="s">
        <v>29</v>
      </c>
      <c r="X12" s="118" t="s">
        <v>30</v>
      </c>
      <c r="AA12" s="93"/>
      <c r="AB12" s="93"/>
      <c r="AC12" s="102"/>
      <c r="AD12" s="110"/>
      <c r="AE12" s="111"/>
      <c r="AF12" s="108"/>
      <c r="AG12" s="108"/>
      <c r="AH12" s="108"/>
      <c r="AI12" s="121"/>
      <c r="AJ12" s="108"/>
      <c r="AK12" s="102"/>
      <c r="AL12" s="102"/>
    </row>
    <row r="13" spans="2:38" ht="93" customHeight="1" x14ac:dyDescent="0.25">
      <c r="B13" s="103" t="str">
        <f>+'Mapa de Riesgos'!C20</f>
        <v xml:space="preserve"> Direccionamiento Estratégico</v>
      </c>
      <c r="C13" s="135" t="str">
        <f>+'Mapa de Riesgos'!D20</f>
        <v>DES -02</v>
      </c>
      <c r="D13" s="145" t="str">
        <f>+'Mapa de Riesgos'!E20</f>
        <v>Posibilidad de afectación reputacional por bajo indice de desempeño institucional debido a la inadecuada e insuficiente implementación de los lineamientos definidos en el MIPG y los sistemas de gestión complementarios</v>
      </c>
      <c r="E13" s="150" t="str">
        <f>+'Mapa de Riesgos'!Y20</f>
        <v>Baja</v>
      </c>
      <c r="F13" s="150" t="str">
        <f>+'Mapa de Riesgos'!Z20</f>
        <v>Mayor</v>
      </c>
      <c r="G13" s="151" t="str">
        <f>+'Mapa de Riesgos'!AA20</f>
        <v>Alto</v>
      </c>
      <c r="H13" s="104"/>
      <c r="I13" s="104"/>
      <c r="J13" s="104"/>
      <c r="K13" s="104"/>
      <c r="L13" s="104"/>
      <c r="M13" s="104"/>
      <c r="N13" s="104"/>
      <c r="O13" s="104"/>
      <c r="P13" s="104"/>
      <c r="AA13" s="93"/>
      <c r="AB13" s="93"/>
      <c r="AC13" s="102"/>
      <c r="AD13" s="110"/>
      <c r="AE13" s="111"/>
      <c r="AF13" s="108"/>
      <c r="AG13" s="108"/>
      <c r="AH13" s="108"/>
      <c r="AI13" s="108"/>
      <c r="AJ13" s="108"/>
      <c r="AK13" s="102"/>
      <c r="AL13" s="102"/>
    </row>
    <row r="14" spans="2:38" ht="93" customHeight="1" x14ac:dyDescent="0.25">
      <c r="B14" s="103" t="str">
        <f>+'Mapa de Riesgos'!C22</f>
        <v xml:space="preserve"> Direccionamiento Estratégico</v>
      </c>
      <c r="C14" s="135" t="str">
        <f>+'Mapa de Riesgos'!D22</f>
        <v>DES -03</v>
      </c>
      <c r="D14" s="145" t="str">
        <f>+'Mapa de Riesgos'!E22</f>
        <v>Posibilidad de afectación reputacional y económica por el incumplimiento de las normas establecidas para la formulación y presentación de las necesidades de recursos de la entidad debido a falta de claridad en la identificación de tareas y responsables frente a la elaboración del anteproyecto de presupuesto</v>
      </c>
      <c r="E14" s="150" t="str">
        <f>+'Mapa de Riesgos'!Y22</f>
        <v>Muy baja</v>
      </c>
      <c r="F14" s="150" t="str">
        <f>+'Mapa de Riesgos'!Z22</f>
        <v>Moderado</v>
      </c>
      <c r="G14" s="151" t="str">
        <f>+'Mapa de Riesgos'!AA22</f>
        <v>Moderado</v>
      </c>
      <c r="H14" s="104"/>
      <c r="I14" s="104"/>
      <c r="J14" s="104"/>
      <c r="K14" s="104"/>
      <c r="L14" s="104"/>
      <c r="M14" s="104"/>
      <c r="N14" s="104"/>
      <c r="O14" s="104"/>
      <c r="P14" s="104"/>
      <c r="T14" s="95" t="s">
        <v>32</v>
      </c>
      <c r="V14" s="93"/>
      <c r="W14" s="93"/>
      <c r="X14" s="93"/>
      <c r="Y14" s="93"/>
      <c r="Z14" s="93"/>
      <c r="AA14" s="93"/>
      <c r="AB14" s="93"/>
      <c r="AC14" s="102"/>
      <c r="AD14" s="110"/>
      <c r="AE14" s="102"/>
      <c r="AF14" s="111"/>
      <c r="AG14" s="111"/>
      <c r="AH14" s="111"/>
      <c r="AI14" s="111"/>
      <c r="AJ14" s="111"/>
      <c r="AK14" s="102"/>
      <c r="AL14" s="102"/>
    </row>
    <row r="15" spans="2:38" ht="93" customHeight="1" x14ac:dyDescent="0.25">
      <c r="B15" s="103" t="str">
        <f>+'Mapa de Riesgos'!C23</f>
        <v>Relación Estado - Ciudadano </v>
      </c>
      <c r="C15" s="135" t="str">
        <f>+'Mapa de Riesgos'!D23</f>
        <v>REC-01</v>
      </c>
      <c r="D15" s="145" t="str">
        <f>+'Mapa de Riesgos'!E23</f>
        <v>Posibilidad de afectación reputacional por sanciones de entes de control debido a incumplimiento de los términos de ley para la gestión de solicitudes</v>
      </c>
      <c r="E15" s="150" t="str">
        <f>+'Mapa de Riesgos'!Y23</f>
        <v>Media</v>
      </c>
      <c r="F15" s="150" t="str">
        <f>+'Mapa de Riesgos'!Z23</f>
        <v>Catastrófico</v>
      </c>
      <c r="G15" s="151" t="str">
        <f>+'Mapa de Riesgos'!AA23</f>
        <v>Extremo</v>
      </c>
      <c r="H15" s="104"/>
      <c r="I15" s="104"/>
      <c r="J15" s="104"/>
      <c r="K15" s="104"/>
      <c r="L15" s="104"/>
      <c r="M15" s="104"/>
      <c r="N15" s="104"/>
      <c r="O15" s="104"/>
      <c r="P15" s="104"/>
      <c r="T15" s="122" t="s">
        <v>30</v>
      </c>
      <c r="V15" s="93"/>
      <c r="W15" s="93"/>
      <c r="X15" s="93"/>
      <c r="Y15" s="93"/>
      <c r="Z15" s="93"/>
      <c r="AA15" s="93"/>
      <c r="AB15" s="93"/>
      <c r="AC15" s="102"/>
      <c r="AD15" s="102"/>
      <c r="AE15" s="102"/>
      <c r="AF15" s="108"/>
      <c r="AG15" s="108"/>
      <c r="AH15" s="108"/>
      <c r="AI15" s="108"/>
      <c r="AJ15" s="108"/>
      <c r="AK15" s="102"/>
      <c r="AL15" s="102"/>
    </row>
    <row r="16" spans="2:38" ht="93" customHeight="1" x14ac:dyDescent="0.25">
      <c r="B16" s="103" t="str">
        <f>+'Mapa de Riesgos'!C26</f>
        <v>Relación Estado - Ciudadano</v>
      </c>
      <c r="C16" s="135" t="str">
        <f>+'Mapa de Riesgos'!D26</f>
        <v>REC-02</v>
      </c>
      <c r="D16" s="145" t="str">
        <f>+'Mapa de Riesgos'!E26</f>
        <v>Posibilidad de afectación reputacional por la desarticulación interna en la gestión de grupos de valor e interés debido a ausencia y/o desactualización de lineamientos internos</v>
      </c>
      <c r="E16" s="150" t="str">
        <f>+'Mapa de Riesgos'!Y26</f>
        <v>Baja</v>
      </c>
      <c r="F16" s="150" t="str">
        <f>+'Mapa de Riesgos'!Z26</f>
        <v>Catastrófico</v>
      </c>
      <c r="G16" s="151" t="str">
        <f>+'Mapa de Riesgos'!AA26</f>
        <v>Extremo</v>
      </c>
      <c r="H16" s="104"/>
      <c r="I16" s="104"/>
      <c r="J16" s="104"/>
      <c r="K16" s="104"/>
      <c r="L16" s="104"/>
      <c r="M16" s="104"/>
      <c r="N16" s="104"/>
      <c r="O16" s="104"/>
      <c r="P16" s="104"/>
      <c r="T16" s="105" t="s">
        <v>29</v>
      </c>
      <c r="U16" s="93"/>
      <c r="V16" s="93"/>
      <c r="W16" s="93"/>
      <c r="X16" s="93"/>
      <c r="Y16" s="93"/>
      <c r="Z16" s="93"/>
      <c r="AA16" s="93"/>
      <c r="AB16" s="93"/>
      <c r="AC16" s="102"/>
      <c r="AD16" s="102"/>
      <c r="AE16" s="102"/>
      <c r="AF16" s="108"/>
      <c r="AG16" s="108"/>
      <c r="AH16" s="108"/>
      <c r="AI16" s="108"/>
      <c r="AJ16" s="108"/>
      <c r="AK16" s="102"/>
      <c r="AL16" s="102"/>
    </row>
    <row r="17" spans="2:38" ht="93" customHeight="1" x14ac:dyDescent="0.25">
      <c r="B17" s="103" t="str">
        <f>+'Mapa de Riesgos'!C27</f>
        <v>Relación Estado - Ciudadano</v>
      </c>
      <c r="C17" s="135" t="str">
        <f>+'Mapa de Riesgos'!D27</f>
        <v>REC-03</v>
      </c>
      <c r="D17" s="145" t="str">
        <f>+'Mapa de Riesgos'!E27</f>
        <v xml:space="preserve">Posibilidad de recibir o solicitar cualquier dádiva o beneficio a nombre propio o de terceros con el fin de priorizar la respuestas a solicitudes </v>
      </c>
      <c r="E17" s="150" t="str">
        <f>+'Mapa de Riesgos'!Y27</f>
        <v>Baja</v>
      </c>
      <c r="F17" s="150" t="str">
        <f>+'Mapa de Riesgos'!Z27</f>
        <v>Catastrófico</v>
      </c>
      <c r="G17" s="151" t="str">
        <f>+'Mapa de Riesgos'!AA27</f>
        <v>Extremo</v>
      </c>
      <c r="H17" s="104"/>
      <c r="I17" s="104"/>
      <c r="J17" s="104"/>
      <c r="K17" s="104"/>
      <c r="L17" s="104"/>
      <c r="M17" s="104"/>
      <c r="N17" s="104"/>
      <c r="O17" s="104"/>
      <c r="P17" s="104"/>
      <c r="S17" s="123"/>
      <c r="T17" s="109" t="s">
        <v>26</v>
      </c>
      <c r="U17" s="123"/>
      <c r="V17" s="123"/>
      <c r="W17" s="123"/>
      <c r="X17" s="123"/>
      <c r="Y17" s="123"/>
      <c r="Z17" s="123"/>
      <c r="AA17" s="123"/>
      <c r="AB17" s="123"/>
      <c r="AC17" s="102"/>
      <c r="AD17" s="102"/>
      <c r="AE17" s="124"/>
      <c r="AF17" s="124"/>
      <c r="AG17" s="124"/>
      <c r="AH17" s="124"/>
      <c r="AI17" s="124"/>
      <c r="AJ17" s="124"/>
      <c r="AK17" s="102"/>
      <c r="AL17" s="102"/>
    </row>
    <row r="18" spans="2:38" ht="93" customHeight="1" x14ac:dyDescent="0.25">
      <c r="B18" s="103" t="str">
        <f>+'Mapa de Riesgos'!C28</f>
        <v>Gestión de Información y Tecnología</v>
      </c>
      <c r="C18" s="135" t="str">
        <f>+'Mapa de Riesgos'!D28</f>
        <v>GIT- 01</v>
      </c>
      <c r="D18" s="145" t="str">
        <f>+'Mapa de Riesgos'!E28</f>
        <v>Posibilidad de desvío de recursos físicos o económicos por identificación errónea de las necesidades que dan cumplimiento al objetivo del PROMISE para el favorecimiento propio o de un tercero</v>
      </c>
      <c r="E18" s="150" t="str">
        <f>+'Mapa de Riesgos'!Y28</f>
        <v>Baja</v>
      </c>
      <c r="F18" s="150" t="str">
        <f>+'Mapa de Riesgos'!Z28</f>
        <v>Catastrófico</v>
      </c>
      <c r="G18" s="151" t="str">
        <f>+'Mapa de Riesgos'!AA28</f>
        <v>Extremo</v>
      </c>
      <c r="H18" s="104"/>
      <c r="I18" s="104"/>
      <c r="J18" s="104"/>
      <c r="K18" s="104"/>
      <c r="L18" s="104"/>
      <c r="M18" s="104"/>
      <c r="N18" s="104"/>
      <c r="O18" s="104"/>
      <c r="P18" s="104"/>
      <c r="S18" s="123"/>
      <c r="T18" s="113" t="s">
        <v>31</v>
      </c>
      <c r="AA18" s="123"/>
      <c r="AB18" s="123"/>
      <c r="AC18" s="102"/>
      <c r="AD18" s="102"/>
      <c r="AE18" s="102"/>
      <c r="AF18" s="108"/>
      <c r="AG18" s="108"/>
      <c r="AH18" s="108"/>
      <c r="AI18" s="108"/>
      <c r="AJ18" s="108"/>
      <c r="AK18" s="102"/>
      <c r="AL18" s="102"/>
    </row>
    <row r="19" spans="2:38" ht="93" customHeight="1" x14ac:dyDescent="0.25">
      <c r="B19" s="103" t="str">
        <f>+'Mapa de Riesgos'!C32</f>
        <v>Gestión de Información y Tecnología</v>
      </c>
      <c r="C19" s="135" t="str">
        <f>+'Mapa de Riesgos'!D32</f>
        <v>GIT- 02</v>
      </c>
      <c r="D19" s="145" t="str">
        <f>+'Mapa de Riesgos'!E32</f>
        <v>Posibilidad de afectación económica y reputacional  por debilidades en la formulación del PETI  debido a desconocimiento de las necesidades de la información de la entidad y grupos de valor</v>
      </c>
      <c r="E19" s="150" t="str">
        <f>+'Mapa de Riesgos'!Y32</f>
        <v>Muy baja</v>
      </c>
      <c r="F19" s="150" t="str">
        <f>+'Mapa de Riesgos'!Z32</f>
        <v>Mayor</v>
      </c>
      <c r="G19" s="151" t="str">
        <f>+'Mapa de Riesgos'!AA32</f>
        <v>Alto</v>
      </c>
      <c r="H19" s="104"/>
      <c r="I19" s="104"/>
      <c r="J19" s="104"/>
      <c r="K19" s="104"/>
      <c r="L19" s="104"/>
      <c r="M19" s="104"/>
      <c r="N19" s="104"/>
      <c r="O19" s="104"/>
      <c r="P19" s="104"/>
      <c r="Q19" s="125"/>
      <c r="R19" s="125"/>
      <c r="S19" s="123"/>
      <c r="AA19" s="123"/>
      <c r="AB19" s="123"/>
      <c r="AC19" s="102"/>
      <c r="AD19" s="102"/>
      <c r="AE19" s="102"/>
      <c r="AF19" s="108"/>
      <c r="AG19" s="108"/>
      <c r="AH19" s="108"/>
      <c r="AI19" s="108"/>
      <c r="AJ19" s="108"/>
      <c r="AK19" s="102"/>
      <c r="AL19" s="102"/>
    </row>
    <row r="20" spans="2:38" ht="93" customHeight="1" x14ac:dyDescent="0.25">
      <c r="B20" s="103" t="str">
        <f>+'Mapa de Riesgos'!C33</f>
        <v>Gestión de Información y Tecnología</v>
      </c>
      <c r="C20" s="135" t="str">
        <f>+'Mapa de Riesgos'!D33</f>
        <v>GIT- 03</v>
      </c>
      <c r="D20" s="145" t="str">
        <f>+'Mapa de Riesgos'!E33</f>
        <v>Posibilidad de afectación económica y reputacional  por falta de declaratoria de los derechos de propiedad intelectual  falta de lineamientos internos para efectuar registros de los desarrollos propios</v>
      </c>
      <c r="E20" s="150" t="str">
        <f>+'Mapa de Riesgos'!Y33</f>
        <v>Muy baja</v>
      </c>
      <c r="F20" s="150" t="str">
        <f>+'Mapa de Riesgos'!Z33</f>
        <v>Catastrófico</v>
      </c>
      <c r="G20" s="151" t="str">
        <f>+'Mapa de Riesgos'!AA33</f>
        <v>Extremo</v>
      </c>
      <c r="H20" s="104"/>
      <c r="I20" s="104"/>
      <c r="J20" s="104"/>
      <c r="K20" s="104"/>
      <c r="L20" s="104"/>
      <c r="M20" s="104"/>
      <c r="N20" s="104"/>
      <c r="O20" s="104"/>
      <c r="P20" s="104"/>
      <c r="Q20" s="125"/>
      <c r="R20" s="125"/>
      <c r="S20" s="126"/>
      <c r="AA20" s="123"/>
      <c r="AB20" s="123"/>
      <c r="AC20" s="102"/>
      <c r="AD20" s="121"/>
      <c r="AE20" s="121"/>
      <c r="AF20" s="121"/>
      <c r="AG20" s="121"/>
      <c r="AH20" s="121"/>
      <c r="AI20" s="121"/>
      <c r="AJ20" s="108"/>
      <c r="AK20" s="102"/>
      <c r="AL20" s="102"/>
    </row>
    <row r="21" spans="2:38" ht="93" customHeight="1" x14ac:dyDescent="0.25">
      <c r="B21" s="103" t="str">
        <f>+'Mapa de Riesgos'!C34</f>
        <v>Gestión de Información y Tecnología</v>
      </c>
      <c r="C21" s="135" t="str">
        <f>+'Mapa de Riesgos'!D34</f>
        <v>GIT- 04</v>
      </c>
      <c r="D21" s="145" t="str">
        <f>+'Mapa de Riesgos'!E34</f>
        <v xml:space="preserve">Posibilidad  de perdida reputacional y económica por falta de calidad del dato  debido a descentralización de la información   </v>
      </c>
      <c r="E21" s="150" t="str">
        <f>+'Mapa de Riesgos'!Y34</f>
        <v>Media</v>
      </c>
      <c r="F21" s="150" t="str">
        <f>+'Mapa de Riesgos'!Z34</f>
        <v>Mayor</v>
      </c>
      <c r="G21" s="151" t="str">
        <f>+'Mapa de Riesgos'!AA34</f>
        <v>Alto</v>
      </c>
      <c r="H21" s="104"/>
      <c r="I21" s="104"/>
      <c r="J21" s="104"/>
      <c r="K21" s="104"/>
      <c r="L21" s="104"/>
      <c r="M21" s="104"/>
      <c r="N21" s="104"/>
      <c r="O21" s="104"/>
      <c r="P21" s="104"/>
      <c r="Q21" s="125"/>
      <c r="R21" s="125"/>
      <c r="AC21" s="102"/>
      <c r="AD21" s="127"/>
      <c r="AE21" s="127"/>
      <c r="AF21" s="127"/>
      <c r="AG21" s="127"/>
      <c r="AH21" s="127"/>
      <c r="AI21" s="127"/>
      <c r="AJ21" s="108"/>
      <c r="AK21" s="102"/>
      <c r="AL21" s="102"/>
    </row>
    <row r="22" spans="2:38" ht="93" customHeight="1" x14ac:dyDescent="0.25">
      <c r="B22" s="103" t="str">
        <f>+'Mapa de Riesgos'!C35</f>
        <v>Misionales</v>
      </c>
      <c r="C22" s="135" t="str">
        <f>+'Mapa de Riesgos'!D35</f>
        <v>MIS-01</v>
      </c>
      <c r="D22" s="145" t="str">
        <f>+'Mapa de Riesgos'!E35</f>
        <v>Posibilidad de afectación reputacional por imprecisiones técnicas y normativas de las ETC en la implementación de los lineamientos técnicos y administrativos para la operativización del PAE, a partir de algunas debilidades en la definición, seguimiento y evaluación a los planes de acompañamiento desde la UAPA</v>
      </c>
      <c r="E22" s="150" t="str">
        <f>+'Mapa de Riesgos'!Y35</f>
        <v>Media</v>
      </c>
      <c r="F22" s="150" t="str">
        <f>+'Mapa de Riesgos'!Z35</f>
        <v>Catastrófico</v>
      </c>
      <c r="G22" s="151" t="str">
        <f>+'Mapa de Riesgos'!AA35</f>
        <v>Extremo</v>
      </c>
      <c r="H22" s="104"/>
      <c r="I22" s="104"/>
      <c r="J22" s="104"/>
      <c r="K22" s="104"/>
      <c r="L22" s="104"/>
      <c r="M22" s="104"/>
      <c r="N22" s="104"/>
      <c r="O22" s="104"/>
      <c r="P22" s="104"/>
      <c r="Q22" s="125"/>
      <c r="R22" s="125"/>
      <c r="AC22" s="102"/>
      <c r="AD22" s="121"/>
      <c r="AE22" s="121"/>
      <c r="AF22" s="121"/>
      <c r="AG22" s="121"/>
      <c r="AH22" s="121"/>
      <c r="AI22" s="121"/>
      <c r="AJ22" s="108"/>
      <c r="AK22" s="102"/>
      <c r="AL22" s="102"/>
    </row>
    <row r="23" spans="2:38" ht="93" customHeight="1" x14ac:dyDescent="0.25">
      <c r="B23" s="103" t="str">
        <f>+'Mapa de Riesgos'!C36</f>
        <v>Misionales</v>
      </c>
      <c r="C23" s="135" t="str">
        <f>+'Mapa de Riesgos'!D36</f>
        <v>MIS-02</v>
      </c>
      <c r="D23" s="145" t="str">
        <f>+'Mapa de Riesgos'!E36</f>
        <v>Posibilidad de afectación reputacional y económica por asignación incorrecta de recursos destinados a cofinanciar la operación del Programa de Alimentación Escolar debido a la inexactitud o desactualización de la información proveniente de las fuentes oficiales.</v>
      </c>
      <c r="E23" s="150" t="str">
        <f>+'Mapa de Riesgos'!Y36</f>
        <v>Baja</v>
      </c>
      <c r="F23" s="150" t="str">
        <f>+'Mapa de Riesgos'!Z36</f>
        <v>Mayor</v>
      </c>
      <c r="G23" s="151" t="str">
        <f>+'Mapa de Riesgos'!AA36</f>
        <v>Alto</v>
      </c>
      <c r="H23" s="104"/>
      <c r="I23" s="104"/>
      <c r="J23" s="104"/>
      <c r="K23" s="104"/>
      <c r="L23" s="104"/>
      <c r="M23" s="104"/>
      <c r="N23" s="104"/>
      <c r="O23" s="104"/>
      <c r="P23" s="104"/>
      <c r="AC23" s="102"/>
      <c r="AD23" s="121"/>
      <c r="AE23" s="121"/>
      <c r="AF23" s="121"/>
      <c r="AG23" s="121"/>
      <c r="AH23" s="121"/>
      <c r="AI23" s="121"/>
      <c r="AJ23" s="108"/>
      <c r="AK23" s="102"/>
      <c r="AL23" s="102"/>
    </row>
    <row r="24" spans="2:38" ht="93" customHeight="1" x14ac:dyDescent="0.35">
      <c r="B24" s="103" t="str">
        <f>+'Mapa de Riesgos'!C38</f>
        <v>Misionales</v>
      </c>
      <c r="C24" s="135" t="str">
        <f>+'Mapa de Riesgos'!D38</f>
        <v>MIS-03</v>
      </c>
      <c r="D24" s="145" t="str">
        <f>+'Mapa de Riesgos'!E38</f>
        <v>Posibilidad de afectación reputacional por debilidades en la medición de resultados de las ETC y de las ETC no certificadas debido a la falta de definición y/o aplicación de la metodología para evaluar la implementación del Programa de Alimentación Escolar</v>
      </c>
      <c r="E24" s="150" t="str">
        <f>+'Mapa de Riesgos'!Y38</f>
        <v>Muy baja</v>
      </c>
      <c r="F24" s="150" t="str">
        <f>+'Mapa de Riesgos'!Z38</f>
        <v>Mayor</v>
      </c>
      <c r="G24" s="151" t="str">
        <f>+'Mapa de Riesgos'!AA38</f>
        <v>Alto</v>
      </c>
      <c r="H24" s="104"/>
      <c r="I24" s="104"/>
      <c r="J24" s="104"/>
      <c r="K24" s="104"/>
      <c r="L24" s="104"/>
      <c r="M24" s="104"/>
      <c r="N24" s="104"/>
      <c r="O24" s="104"/>
      <c r="P24" s="104"/>
    </row>
    <row r="25" spans="2:38" ht="93" customHeight="1" x14ac:dyDescent="0.35">
      <c r="B25" s="103" t="str">
        <f>+'Mapa de Riesgos'!C39</f>
        <v>Gestión Administrativa</v>
      </c>
      <c r="C25" s="135" t="str">
        <f>+'Mapa de Riesgos'!D39</f>
        <v>GAD - 01</v>
      </c>
      <c r="D25" s="145" t="str">
        <f>+'Mapa de Riesgos'!E39</f>
        <v xml:space="preserve">Posibilidad de afectación económica por hallazgos y/o sanciones de entes de control debido al incumplimiento normativo en el desarrollo de actividades administrativas </v>
      </c>
      <c r="E25" s="150" t="str">
        <f>+'Mapa de Riesgos'!Y39</f>
        <v>Baja</v>
      </c>
      <c r="F25" s="150" t="str">
        <f>+'Mapa de Riesgos'!Z39</f>
        <v>Mayor</v>
      </c>
      <c r="G25" s="151" t="str">
        <f>+'Mapa de Riesgos'!AA39</f>
        <v>Alto</v>
      </c>
      <c r="H25" s="104"/>
      <c r="I25" s="104"/>
      <c r="J25" s="104"/>
      <c r="K25" s="104"/>
      <c r="L25" s="104"/>
      <c r="M25" s="104"/>
      <c r="N25" s="104"/>
      <c r="O25" s="104"/>
      <c r="P25" s="104"/>
    </row>
    <row r="26" spans="2:38" ht="93" customHeight="1" x14ac:dyDescent="0.35">
      <c r="B26" s="103" t="str">
        <f>+'Mapa de Riesgos'!C40</f>
        <v>Gestión Administrativa</v>
      </c>
      <c r="C26" s="135" t="str">
        <f>+'Mapa de Riesgos'!D40</f>
        <v>GAD - 02</v>
      </c>
      <c r="D26" s="145" t="str">
        <f>+'Mapa de Riesgos'!E40</f>
        <v>Posibilidad de afectación económica y reputacional por cultura organizacional basada en extemporaneidad y retrasos debido a la falta de planeación por parte de las áreas que requieren trámites relacionados con comisiones y/o desplazamientos</v>
      </c>
      <c r="E26" s="150" t="str">
        <f>+'Mapa de Riesgos'!Y40</f>
        <v>Baja</v>
      </c>
      <c r="F26" s="150" t="str">
        <f>+'Mapa de Riesgos'!Z40</f>
        <v>Moderado</v>
      </c>
      <c r="G26" s="151" t="str">
        <f>+'Mapa de Riesgos'!AA40</f>
        <v>Moderado</v>
      </c>
      <c r="H26" s="104"/>
      <c r="I26" s="104"/>
      <c r="J26" s="104"/>
      <c r="K26" s="104"/>
      <c r="L26" s="104"/>
      <c r="M26" s="104"/>
      <c r="N26" s="104"/>
      <c r="O26" s="104"/>
      <c r="P26" s="104"/>
    </row>
    <row r="27" spans="2:38" ht="93" customHeight="1" x14ac:dyDescent="0.35">
      <c r="B27" s="103" t="str">
        <f>+'Mapa de Riesgos'!C41</f>
        <v>Gestión Administrativa</v>
      </c>
      <c r="C27" s="135" t="str">
        <f>+'Mapa de Riesgos'!D41</f>
        <v>GAD - 03</v>
      </c>
      <c r="D27" s="145" t="str">
        <f>+'Mapa de Riesgos'!E41</f>
        <v>Posibilidad de pérdida de activos de la Unidad  porubicación de los bienes en lugares de acceso público falta de un espacio físico que cumpla con especificaciones de seguridad y almacenamiento</v>
      </c>
      <c r="E27" s="150" t="str">
        <f>+'Mapa de Riesgos'!Y41</f>
        <v>Baja</v>
      </c>
      <c r="F27" s="150" t="str">
        <f>+'Mapa de Riesgos'!Z41</f>
        <v>Mayor</v>
      </c>
      <c r="G27" s="151" t="str">
        <f>+'Mapa de Riesgos'!AA41</f>
        <v>Alto</v>
      </c>
      <c r="H27" s="104"/>
      <c r="I27" s="104"/>
      <c r="J27" s="104"/>
      <c r="K27" s="104"/>
      <c r="L27" s="104"/>
      <c r="M27" s="104"/>
      <c r="N27" s="104"/>
      <c r="O27" s="104"/>
      <c r="P27" s="104"/>
    </row>
    <row r="28" spans="2:38" ht="93" customHeight="1" x14ac:dyDescent="0.35">
      <c r="B28" s="103" t="str">
        <f>+'Mapa de Riesgos'!C42</f>
        <v>Gestión Administrativa</v>
      </c>
      <c r="C28" s="135" t="str">
        <f>+'Mapa de Riesgos'!D42</f>
        <v>GAD - 04</v>
      </c>
      <c r="D28" s="145" t="str">
        <f>+'Mapa de Riesgos'!E42</f>
        <v xml:space="preserve">Posibilidad de afectación económica por ausencia de un sistema de información que permita el reconocimiento contable y de existencia de los bienes de la unidad debido a la falta de designación de recursos (humanos y financieros) para su administración y control </v>
      </c>
      <c r="E28" s="150" t="str">
        <f>+'Mapa de Riesgos'!Y42</f>
        <v>Muy baja</v>
      </c>
      <c r="F28" s="150" t="str">
        <f>+'Mapa de Riesgos'!Z42</f>
        <v>Mayor</v>
      </c>
      <c r="G28" s="151" t="str">
        <f>+'Mapa de Riesgos'!AA42</f>
        <v>Alto</v>
      </c>
      <c r="H28" s="104"/>
      <c r="I28" s="104"/>
      <c r="J28" s="104"/>
      <c r="K28" s="104"/>
      <c r="L28" s="104"/>
      <c r="M28" s="104"/>
      <c r="N28" s="104"/>
      <c r="O28" s="104"/>
      <c r="P28" s="104"/>
    </row>
    <row r="29" spans="2:38" ht="93" customHeight="1" x14ac:dyDescent="0.35">
      <c r="B29" s="103" t="str">
        <f>+'Mapa de Riesgos'!C43</f>
        <v>Gestión Administrativa</v>
      </c>
      <c r="C29" s="135" t="str">
        <f>+'Mapa de Riesgos'!D43</f>
        <v>GAD - 05</v>
      </c>
      <c r="D29" s="145" t="str">
        <f>+'Mapa de Riesgos'!E43</f>
        <v xml:space="preserve">Posibilidad de afectación económica por generación de cobros de intereses o servicios de reconexión debido a la falta de ajuste de lineamientos internos frente a las situaciones detectadas en el pago de servicios públicos de la unidad </v>
      </c>
      <c r="E29" s="150" t="str">
        <f>+'Mapa de Riesgos'!Y43</f>
        <v>Media</v>
      </c>
      <c r="F29" s="150" t="str">
        <f>+'Mapa de Riesgos'!Z43</f>
        <v>Mayor</v>
      </c>
      <c r="G29" s="151" t="str">
        <f>+'Mapa de Riesgos'!AA43</f>
        <v>Alto</v>
      </c>
      <c r="H29" s="104"/>
      <c r="I29" s="104"/>
      <c r="J29" s="104"/>
      <c r="K29" s="104"/>
      <c r="L29" s="104"/>
      <c r="M29" s="104"/>
      <c r="N29" s="104"/>
      <c r="O29" s="104"/>
      <c r="P29" s="104"/>
    </row>
    <row r="30" spans="2:38" ht="93" customHeight="1" x14ac:dyDescent="0.35">
      <c r="B30" s="103" t="str">
        <f>+'Mapa de Riesgos'!C44</f>
        <v>Gestión Contractual y adquisiciones</v>
      </c>
      <c r="C30" s="135" t="str">
        <f>+'Mapa de Riesgos'!D44</f>
        <v>GCA - 01</v>
      </c>
      <c r="D30" s="145" t="str">
        <f>+'Mapa de Riesgos'!E44</f>
        <v>Posibilidad de daño fiscal sobre los recursos públicos por aceptación y pago de bienes y servicios que no cumplen con las condiciones pactadas debido a inadecuado seguimiento y control por parte del supervisor o incumplimiento por parte del contratista en la ejecución de los contratos</v>
      </c>
      <c r="E30" s="150" t="str">
        <f>+'Mapa de Riesgos'!Y44</f>
        <v>Baja</v>
      </c>
      <c r="F30" s="150" t="str">
        <f>+'Mapa de Riesgos'!Z44</f>
        <v>Menor</v>
      </c>
      <c r="G30" s="151" t="str">
        <f>+'Mapa de Riesgos'!AA44</f>
        <v>Moderado</v>
      </c>
      <c r="H30" s="104"/>
      <c r="I30" s="104"/>
      <c r="J30" s="104"/>
      <c r="K30" s="104"/>
      <c r="L30" s="104"/>
      <c r="M30" s="104"/>
      <c r="N30" s="104"/>
      <c r="O30" s="104"/>
      <c r="P30" s="104"/>
    </row>
    <row r="31" spans="2:38" ht="93" customHeight="1" x14ac:dyDescent="0.35">
      <c r="B31" s="103" t="str">
        <f>+'Mapa de Riesgos'!C45</f>
        <v>Gestión Contractual y adquisiciones</v>
      </c>
      <c r="C31" s="135" t="str">
        <f>+'Mapa de Riesgos'!D45</f>
        <v>GCA - 02</v>
      </c>
      <c r="D31" s="145" t="str">
        <f>+'Mapa de Riesgos'!E45</f>
        <v>Inoportunidad en la contratación de los bienes y servicios requeridos por la unidad por inconsistencia en las decisiones debido a la falta de planeación en la gestión institucional y contractual por parte de las dependencias</v>
      </c>
      <c r="E31" s="150" t="str">
        <f>+'Mapa de Riesgos'!Y45</f>
        <v>Baja</v>
      </c>
      <c r="F31" s="150" t="str">
        <f>+'Mapa de Riesgos'!Z45</f>
        <v>Moderado</v>
      </c>
      <c r="G31" s="151" t="str">
        <f>+'Mapa de Riesgos'!AA45</f>
        <v>Moderado</v>
      </c>
      <c r="H31" s="104"/>
      <c r="I31" s="104"/>
      <c r="J31" s="104"/>
      <c r="K31" s="104"/>
      <c r="L31" s="104"/>
      <c r="M31" s="104"/>
      <c r="N31" s="104"/>
      <c r="O31" s="104"/>
      <c r="P31" s="104"/>
    </row>
    <row r="32" spans="2:38" ht="93" customHeight="1" x14ac:dyDescent="0.35">
      <c r="B32" s="103" t="str">
        <f>+'Mapa de Riesgos'!C46</f>
        <v>Gestión Contractual y adquisiciones</v>
      </c>
      <c r="C32" s="135" t="str">
        <f>+'Mapa de Riesgos'!D46</f>
        <v>GCA - 03</v>
      </c>
      <c r="D32" s="145" t="str">
        <f>+'Mapa de Riesgos'!E46</f>
        <v xml:space="preserve">Posibilidad de recibir o solicitar cualquier dádiva o beneficio por adjudicar o celebrar un contrato con el fin de obtener un beneficio propio o de un tercero </v>
      </c>
      <c r="E32" s="150" t="str">
        <f>+'Mapa de Riesgos'!Y46</f>
        <v>Media</v>
      </c>
      <c r="F32" s="150" t="str">
        <f>+'Mapa de Riesgos'!Z46</f>
        <v>Mayor</v>
      </c>
      <c r="G32" s="151" t="str">
        <f>+'Mapa de Riesgos'!AA46</f>
        <v>Alto</v>
      </c>
      <c r="H32" s="104"/>
      <c r="I32" s="104"/>
      <c r="J32" s="104"/>
      <c r="K32" s="104"/>
      <c r="L32" s="104"/>
      <c r="M32" s="104"/>
      <c r="N32" s="104"/>
      <c r="O32" s="104"/>
      <c r="P32" s="104"/>
    </row>
    <row r="33" spans="2:16" ht="93" customHeight="1" x14ac:dyDescent="0.35">
      <c r="B33" s="103" t="str">
        <f>+'Mapa de Riesgos'!C47</f>
        <v xml:space="preserve"> Gestión Documental </v>
      </c>
      <c r="C33" s="135" t="str">
        <f>+'Mapa de Riesgos'!D47</f>
        <v>GDO - 01</v>
      </c>
      <c r="D33" s="145" t="str">
        <f>+'Mapa de Riesgos'!E47</f>
        <v>Posibilidad de afectación reputacional y económica por sanciones de entes de control debido a incumplimientos de los lineamientos de la función archivística establecidos en la normatividad vigente</v>
      </c>
      <c r="E33" s="150" t="str">
        <f>+'Mapa de Riesgos'!Y47</f>
        <v>Media</v>
      </c>
      <c r="F33" s="150" t="str">
        <f>+'Mapa de Riesgos'!Z47</f>
        <v>Moderado</v>
      </c>
      <c r="G33" s="151" t="str">
        <f>+'Mapa de Riesgos'!AA47</f>
        <v>Moderado</v>
      </c>
      <c r="H33" s="104"/>
      <c r="I33" s="104"/>
      <c r="J33" s="104"/>
      <c r="K33" s="104"/>
      <c r="L33" s="104"/>
      <c r="M33" s="104"/>
      <c r="N33" s="104"/>
      <c r="O33" s="104"/>
      <c r="P33" s="104"/>
    </row>
    <row r="34" spans="2:16" ht="93" customHeight="1" x14ac:dyDescent="0.35">
      <c r="B34" s="103" t="str">
        <f>+'Mapa de Riesgos'!C48</f>
        <v xml:space="preserve"> Gestión Documental </v>
      </c>
      <c r="C34" s="135" t="str">
        <f>+'Mapa de Riesgos'!D48</f>
        <v>GDO - 02</v>
      </c>
      <c r="D34" s="145" t="str">
        <f>+'Mapa de Riesgos'!E48</f>
        <v>Posibilidad de afectación en la toma de decisiones por falta de trazabilidad de la gestión institucional debido a la ausencia de un sistema de gestión documental acorde con las necesidades de la entidad</v>
      </c>
      <c r="E34" s="150" t="str">
        <f>+'Mapa de Riesgos'!Y48</f>
        <v>Media</v>
      </c>
      <c r="F34" s="150" t="str">
        <f>+'Mapa de Riesgos'!Z48</f>
        <v>Catastrófico</v>
      </c>
      <c r="G34" s="151" t="str">
        <f>+'Mapa de Riesgos'!AA48</f>
        <v>Extremo</v>
      </c>
      <c r="H34" s="104"/>
      <c r="I34" s="104"/>
      <c r="J34" s="104"/>
      <c r="K34" s="104"/>
      <c r="L34" s="104"/>
      <c r="M34" s="104"/>
      <c r="N34" s="104"/>
      <c r="O34" s="104"/>
      <c r="P34" s="104"/>
    </row>
    <row r="35" spans="2:16" ht="93" customHeight="1" x14ac:dyDescent="0.35">
      <c r="B35" s="103" t="str">
        <f>+'Mapa de Riesgos'!C49</f>
        <v xml:space="preserve"> Gestión Documental </v>
      </c>
      <c r="C35" s="135" t="str">
        <f>+'Mapa de Riesgos'!D49</f>
        <v>GDO - 03</v>
      </c>
      <c r="D35" s="145" t="str">
        <f>+'Mapa de Riesgos'!E49</f>
        <v>Pérdida o vulnerabilidad de la información por instrumentos archivísticos desactualizados debido a la inexistencia del Plan institucional de Archivos PINAR</v>
      </c>
      <c r="E35" s="150" t="str">
        <f>+'Mapa de Riesgos'!Y49</f>
        <v>Baja</v>
      </c>
      <c r="F35" s="150" t="str">
        <f>+'Mapa de Riesgos'!Z49</f>
        <v>Moderado</v>
      </c>
      <c r="G35" s="151" t="str">
        <f>+'Mapa de Riesgos'!AA49</f>
        <v>Moderado</v>
      </c>
      <c r="H35" s="104"/>
      <c r="I35" s="104"/>
      <c r="J35" s="104"/>
      <c r="K35" s="104"/>
      <c r="L35" s="104"/>
      <c r="M35" s="104"/>
      <c r="N35" s="104"/>
      <c r="O35" s="104"/>
      <c r="P35" s="104"/>
    </row>
    <row r="36" spans="2:16" ht="93" customHeight="1" x14ac:dyDescent="0.35">
      <c r="B36" s="103" t="str">
        <f>+'Mapa de Riesgos'!C50</f>
        <v>Gestión Financiera</v>
      </c>
      <c r="C36" s="135" t="str">
        <f>+'Mapa de Riesgos'!D50</f>
        <v>GFI - 01</v>
      </c>
      <c r="D36" s="145" t="str">
        <f>+'Mapa de Riesgos'!E50</f>
        <v>Posibilidad de daño fiscal por multas o sanciones debido a cálculo o presentación inexacta y/o inoportuna de la información exógena</v>
      </c>
      <c r="E36" s="150" t="str">
        <f>+'Mapa de Riesgos'!Y50</f>
        <v>Muy baja</v>
      </c>
      <c r="F36" s="150" t="str">
        <f>+'Mapa de Riesgos'!Z50</f>
        <v>Moderado</v>
      </c>
      <c r="G36" s="151" t="str">
        <f>+'Mapa de Riesgos'!AA50</f>
        <v>Moderado</v>
      </c>
      <c r="H36" s="104"/>
      <c r="I36" s="104"/>
      <c r="J36" s="104"/>
      <c r="K36" s="104"/>
      <c r="L36" s="104"/>
      <c r="M36" s="104"/>
      <c r="N36" s="104"/>
      <c r="O36" s="104"/>
      <c r="P36" s="104"/>
    </row>
    <row r="37" spans="2:16" ht="93" customHeight="1" x14ac:dyDescent="0.35">
      <c r="B37" s="103" t="str">
        <f>+'Mapa de Riesgos'!C51</f>
        <v>Gestión Financiera</v>
      </c>
      <c r="C37" s="135" t="str">
        <f>+'Mapa de Riesgos'!D51</f>
        <v>GFI - 02</v>
      </c>
      <c r="D37" s="145" t="str">
        <f>+'Mapa de Riesgos'!E51</f>
        <v>Afectación operacional por error en el registro de información en aplicativo SIIF NACIÓN debido a debilidad en la aplicación y documentación de puntos de control</v>
      </c>
      <c r="E37" s="150" t="str">
        <f>+'Mapa de Riesgos'!Y51</f>
        <v>Media</v>
      </c>
      <c r="F37" s="150" t="str">
        <f>+'Mapa de Riesgos'!Z51</f>
        <v>Moderado</v>
      </c>
      <c r="G37" s="151" t="str">
        <f>+'Mapa de Riesgos'!AA51</f>
        <v>Moderado</v>
      </c>
      <c r="H37" s="104"/>
      <c r="I37" s="104"/>
      <c r="J37" s="104"/>
      <c r="K37" s="104"/>
      <c r="L37" s="104"/>
      <c r="M37" s="104"/>
      <c r="N37" s="104"/>
      <c r="O37" s="104"/>
      <c r="P37" s="104"/>
    </row>
    <row r="38" spans="2:16" ht="93" customHeight="1" x14ac:dyDescent="0.35">
      <c r="B38" s="103" t="str">
        <f>+'Mapa de Riesgos'!C52</f>
        <v>Gestión Financiera</v>
      </c>
      <c r="C38" s="135" t="str">
        <f>+'Mapa de Riesgos'!D52</f>
        <v>GFI - 03</v>
      </c>
      <c r="D38" s="145" t="str">
        <f>+'Mapa de Riesgos'!E52</f>
        <v>Afectación contable por información errónea de hechos económicos remitidos por las áreas generadoras debido a la falta de apropiación de lineamientos internos definidos</v>
      </c>
      <c r="E38" s="150" t="str">
        <f>+'Mapa de Riesgos'!Y52</f>
        <v>Baja</v>
      </c>
      <c r="F38" s="150" t="str">
        <f>+'Mapa de Riesgos'!Z52</f>
        <v>Menor</v>
      </c>
      <c r="G38" s="151" t="str">
        <f>+'Mapa de Riesgos'!AA52</f>
        <v>Moderado</v>
      </c>
      <c r="H38" s="104"/>
      <c r="I38" s="104"/>
      <c r="J38" s="104"/>
      <c r="K38" s="104"/>
      <c r="L38" s="104"/>
      <c r="M38" s="104"/>
      <c r="N38" s="104"/>
      <c r="O38" s="104"/>
      <c r="P38" s="104"/>
    </row>
    <row r="39" spans="2:16" ht="93" customHeight="1" x14ac:dyDescent="0.35">
      <c r="B39" s="103" t="str">
        <f>+'Mapa de Riesgos'!C53</f>
        <v>Gestión Financiera</v>
      </c>
      <c r="C39" s="135" t="str">
        <f>+'Mapa de Riesgos'!D53</f>
        <v>GFI - 04</v>
      </c>
      <c r="D39" s="145" t="str">
        <f>+'Mapa de Riesgos'!E53</f>
        <v>Afectación económica por no giro o pago de recursos financieros programados debido a debilidades en la planeación del Plan Anual Mensualizado de Caja - PAC por parte de los ordenadores del gasto</v>
      </c>
      <c r="E39" s="150" t="str">
        <f>+'Mapa de Riesgos'!Y53</f>
        <v>Baja</v>
      </c>
      <c r="F39" s="150" t="str">
        <f>+'Mapa de Riesgos'!Z53</f>
        <v>Moderado</v>
      </c>
      <c r="G39" s="151" t="str">
        <f>+'Mapa de Riesgos'!AA53</f>
        <v>Moderado</v>
      </c>
      <c r="H39" s="104"/>
      <c r="I39" s="104"/>
      <c r="J39" s="104"/>
      <c r="K39" s="104"/>
      <c r="L39" s="104"/>
      <c r="M39" s="104"/>
      <c r="N39" s="104"/>
      <c r="O39" s="104"/>
      <c r="P39" s="104"/>
    </row>
    <row r="40" spans="2:16" ht="93" customHeight="1" x14ac:dyDescent="0.35">
      <c r="B40" s="103" t="str">
        <f>+'Mapa de Riesgos'!C54</f>
        <v>Gestión Financiera</v>
      </c>
      <c r="C40" s="135" t="str">
        <f>+'Mapa de Riesgos'!D54</f>
        <v>GFI - 05</v>
      </c>
      <c r="D40" s="145" t="str">
        <f>+'Mapa de Riesgos'!E54</f>
        <v>Posibilidad de afectación reputacional  por incumplimiento de lineamientos normativos debido a falta de publicación del plan interno de austeridad y su contenido mínimo</v>
      </c>
      <c r="E40" s="150" t="str">
        <f>+'Mapa de Riesgos'!Y54</f>
        <v>Muy baja</v>
      </c>
      <c r="F40" s="150" t="str">
        <f>+'Mapa de Riesgos'!Z54</f>
        <v>Moderado</v>
      </c>
      <c r="G40" s="151" t="str">
        <f>+'Mapa de Riesgos'!AA54</f>
        <v>Moderado</v>
      </c>
      <c r="H40" s="104"/>
      <c r="I40" s="104"/>
      <c r="J40" s="104"/>
      <c r="K40" s="104"/>
      <c r="L40" s="104"/>
      <c r="M40" s="104"/>
      <c r="N40" s="104"/>
      <c r="O40" s="104"/>
      <c r="P40" s="104"/>
    </row>
    <row r="41" spans="2:16" ht="93" customHeight="1" x14ac:dyDescent="0.35">
      <c r="B41" s="103" t="str">
        <f>+'Mapa de Riesgos'!C55</f>
        <v>Gestión Jurídica</v>
      </c>
      <c r="C41" s="135" t="str">
        <f>+'Mapa de Riesgos'!D55</f>
        <v>GJD-01</v>
      </c>
      <c r="D41" s="145" t="str">
        <f>+'Mapa de Riesgos'!E55</f>
        <v>Posibilidad de recibir o solicitar cualquier dádiva o beneficio a nombre propio o de terceros por ejercer una deficiente defensa judicial con el fin de beneficiar a un tercero</v>
      </c>
      <c r="E41" s="150" t="str">
        <f>+'Mapa de Riesgos'!Y55</f>
        <v>Baja</v>
      </c>
      <c r="F41" s="150" t="str">
        <f>+'Mapa de Riesgos'!Z55</f>
        <v>Mayor</v>
      </c>
      <c r="G41" s="151" t="str">
        <f>+'Mapa de Riesgos'!AA55</f>
        <v>Alto</v>
      </c>
      <c r="H41" s="104"/>
      <c r="I41" s="104"/>
      <c r="J41" s="104"/>
      <c r="K41" s="104"/>
      <c r="L41" s="104"/>
      <c r="M41" s="104"/>
      <c r="N41" s="104"/>
      <c r="O41" s="104"/>
      <c r="P41" s="104"/>
    </row>
    <row r="42" spans="2:16" ht="93" customHeight="1" x14ac:dyDescent="0.35">
      <c r="B42" s="103" t="str">
        <f>+'Mapa de Riesgos'!C56</f>
        <v>Gestión Jurídica</v>
      </c>
      <c r="C42" s="135" t="str">
        <f>+'Mapa de Riesgos'!D56</f>
        <v>GJD-02</v>
      </c>
      <c r="D42" s="145" t="str">
        <f>+'Mapa de Riesgos'!E56</f>
        <v>Posibilidad de afectación reputacional por ineficacia en la gestión judicial debido a la falta de apropiación de la estrategia de la defensa jurídica</v>
      </c>
      <c r="E42" s="150" t="str">
        <f>+'Mapa de Riesgos'!Y56</f>
        <v>Baja</v>
      </c>
      <c r="F42" s="150" t="str">
        <f>+'Mapa de Riesgos'!Z56</f>
        <v>Moderado</v>
      </c>
      <c r="G42" s="151" t="str">
        <f>+'Mapa de Riesgos'!AA56</f>
        <v>Moderado</v>
      </c>
      <c r="H42" s="104"/>
      <c r="I42" s="104"/>
      <c r="J42" s="104"/>
      <c r="K42" s="104"/>
      <c r="L42" s="104"/>
      <c r="M42" s="104"/>
      <c r="N42" s="104"/>
      <c r="O42" s="104"/>
      <c r="P42" s="104"/>
    </row>
    <row r="43" spans="2:16" ht="93" customHeight="1" x14ac:dyDescent="0.35">
      <c r="B43" s="103" t="str">
        <f>+'Mapa de Riesgos'!C57</f>
        <v>Gestión Jurídica</v>
      </c>
      <c r="C43" s="135" t="str">
        <f>+'Mapa de Riesgos'!D57</f>
        <v>GJD-03</v>
      </c>
      <c r="D43" s="145" t="str">
        <f>+'Mapa de Riesgos'!E57</f>
        <v>Posibilidad de afectación reputacional  por gestión indebida de respuestas a requerimientos judiciales y no judiciales, conceptos, cumplimiento a fallos judiciales, revisión de actos administrativos debido a falta de controles para el manejo de la información jurídica</v>
      </c>
      <c r="E43" s="150" t="str">
        <f>+'Mapa de Riesgos'!Y57</f>
        <v>Baja</v>
      </c>
      <c r="F43" s="150" t="str">
        <f>+'Mapa de Riesgos'!Z57</f>
        <v>Moderado</v>
      </c>
      <c r="G43" s="151" t="str">
        <f>+'Mapa de Riesgos'!AA57</f>
        <v>Moderado</v>
      </c>
      <c r="H43" s="104"/>
      <c r="I43" s="104"/>
      <c r="J43" s="104"/>
      <c r="K43" s="104"/>
      <c r="L43" s="104"/>
      <c r="M43" s="104"/>
      <c r="N43" s="104"/>
      <c r="O43" s="104"/>
      <c r="P43" s="104"/>
    </row>
    <row r="44" spans="2:16" ht="93" customHeight="1" x14ac:dyDescent="0.35">
      <c r="B44" s="103" t="str">
        <f>+'Mapa de Riesgos'!C58</f>
        <v xml:space="preserve">Gestión Talento Humano </v>
      </c>
      <c r="C44" s="135" t="str">
        <f>+'Mapa de Riesgos'!D58</f>
        <v>GTH-01</v>
      </c>
      <c r="D44" s="145" t="str">
        <f>+'Mapa de Riesgos'!E58</f>
        <v>Posibilidad de afectación reputacional  y económica por omisión o extralimitación de funciones de los servidores públicos debido a la falta de aplicación de  manual de funciones y otras normas concordantes de superior jerarquía que asignen funciones</v>
      </c>
      <c r="E44" s="150" t="str">
        <f>+'Mapa de Riesgos'!Y58</f>
        <v>Muy baja</v>
      </c>
      <c r="F44" s="150" t="str">
        <f>+'Mapa de Riesgos'!Z58</f>
        <v>Mayor</v>
      </c>
      <c r="G44" s="151" t="str">
        <f>+'Mapa de Riesgos'!AA58</f>
        <v>Alto</v>
      </c>
      <c r="H44" s="104"/>
      <c r="I44" s="104"/>
      <c r="J44" s="104"/>
      <c r="K44" s="104"/>
      <c r="L44" s="104"/>
      <c r="M44" s="104"/>
      <c r="N44" s="104"/>
      <c r="O44" s="104"/>
      <c r="P44" s="104"/>
    </row>
    <row r="45" spans="2:16" ht="93" customHeight="1" x14ac:dyDescent="0.35">
      <c r="B45" s="103" t="str">
        <f>+'Mapa de Riesgos'!C59</f>
        <v xml:space="preserve">Gestión Talento Humano </v>
      </c>
      <c r="C45" s="135" t="str">
        <f>+'Mapa de Riesgos'!D59</f>
        <v>GTH-02</v>
      </c>
      <c r="D45" s="145" t="str">
        <f>+'Mapa de Riesgos'!E59</f>
        <v>Posibilidad de afectación económica por errores en la liquidación de la nómina debido a la falta de actualización de lineamientos internos para el reporte de novedades en la administración del talento humano</v>
      </c>
      <c r="E45" s="150" t="str">
        <f>+'Mapa de Riesgos'!Y59</f>
        <v>Baja</v>
      </c>
      <c r="F45" s="150" t="str">
        <f>+'Mapa de Riesgos'!Z59</f>
        <v>Menor</v>
      </c>
      <c r="G45" s="151" t="str">
        <f>+'Mapa de Riesgos'!AA59</f>
        <v>Moderado</v>
      </c>
      <c r="H45" s="104"/>
      <c r="I45" s="104"/>
      <c r="J45" s="104"/>
      <c r="K45" s="104"/>
      <c r="L45" s="104"/>
      <c r="M45" s="104"/>
      <c r="N45" s="104"/>
      <c r="O45" s="104"/>
      <c r="P45" s="104"/>
    </row>
    <row r="46" spans="2:16" ht="93" customHeight="1" x14ac:dyDescent="0.35">
      <c r="B46" s="103" t="str">
        <f>+'Mapa de Riesgos'!C60</f>
        <v xml:space="preserve">Gestión Talento Humano </v>
      </c>
      <c r="C46" s="135" t="str">
        <f>+'Mapa de Riesgos'!D60</f>
        <v>GTH-03</v>
      </c>
      <c r="D46" s="145" t="str">
        <f>+'Mapa de Riesgos'!E60</f>
        <v>Posibilidad de inhabilidad e incompatibilidad para desempeñar un empleo por falta de veracidad de la información acreditada debido a conflictos de intereses</v>
      </c>
      <c r="E46" s="150" t="str">
        <f>+'Mapa de Riesgos'!Y60</f>
        <v>Baja</v>
      </c>
      <c r="F46" s="150" t="str">
        <f>+'Mapa de Riesgos'!Z60</f>
        <v>Moderado</v>
      </c>
      <c r="G46" s="151" t="str">
        <f>+'Mapa de Riesgos'!AA60</f>
        <v>Moderado</v>
      </c>
      <c r="H46" s="104"/>
      <c r="I46" s="104"/>
      <c r="J46" s="104"/>
      <c r="K46" s="104"/>
      <c r="L46" s="104"/>
      <c r="M46" s="104"/>
      <c r="N46" s="104"/>
      <c r="O46" s="104"/>
      <c r="P46" s="104"/>
    </row>
    <row r="47" spans="2:16" ht="93" customHeight="1" x14ac:dyDescent="0.35">
      <c r="B47" s="103" t="str">
        <f>+'Mapa de Riesgos'!C61</f>
        <v xml:space="preserve">Gestión Talento Humano </v>
      </c>
      <c r="C47" s="135" t="str">
        <f>+'Mapa de Riesgos'!D61</f>
        <v>GTH-04</v>
      </c>
      <c r="D47" s="145" t="str">
        <f>+'Mapa de Riesgos'!E61</f>
        <v>Perdida y/o vulneración de historias laborales por falta de lineamientos internos para consulta y acceso debido a ausencia de controles de seguridad y privacidad de la información</v>
      </c>
      <c r="E47" s="150" t="str">
        <f>+'Mapa de Riesgos'!Y61</f>
        <v>Baja</v>
      </c>
      <c r="F47" s="150" t="str">
        <f>+'Mapa de Riesgos'!Z61</f>
        <v>Menor</v>
      </c>
      <c r="G47" s="151" t="str">
        <f>+'Mapa de Riesgos'!AA61</f>
        <v>Moderado</v>
      </c>
      <c r="H47" s="104"/>
      <c r="I47" s="104"/>
      <c r="J47" s="104"/>
      <c r="K47" s="104"/>
      <c r="L47" s="104"/>
      <c r="M47" s="104"/>
      <c r="N47" s="104"/>
      <c r="O47" s="104"/>
      <c r="P47" s="104"/>
    </row>
    <row r="48" spans="2:16" ht="93" customHeight="1" x14ac:dyDescent="0.35">
      <c r="B48" s="103" t="str">
        <f>+'Mapa de Riesgos'!C62</f>
        <v xml:space="preserve">Gestión Talento Humano </v>
      </c>
      <c r="C48" s="135" t="str">
        <f>+'Mapa de Riesgos'!D62</f>
        <v>GTH-05</v>
      </c>
      <c r="D48" s="145" t="str">
        <f>+'Mapa de Riesgos'!E62</f>
        <v>Posibilidad de afectación reputacional por fuga de conocimiento debido a falta de transferencia de conocimiento al interior de la unidad y debilidades en los lineamientos internos</v>
      </c>
      <c r="E48" s="150" t="str">
        <f>+'Mapa de Riesgos'!Y62</f>
        <v>Baja</v>
      </c>
      <c r="F48" s="150" t="str">
        <f>+'Mapa de Riesgos'!Z62</f>
        <v>Catastrófico</v>
      </c>
      <c r="G48" s="151" t="str">
        <f>+'Mapa de Riesgos'!AA62</f>
        <v>Extremo</v>
      </c>
      <c r="H48" s="104"/>
      <c r="I48" s="104"/>
      <c r="J48" s="104"/>
      <c r="K48" s="104"/>
      <c r="L48" s="104"/>
      <c r="M48" s="104"/>
      <c r="N48" s="104"/>
      <c r="O48" s="104"/>
      <c r="P48" s="104"/>
    </row>
    <row r="49" spans="2:36" ht="93" customHeight="1" x14ac:dyDescent="0.35">
      <c r="B49" s="103" t="str">
        <f>+'Mapa de Riesgos'!C63</f>
        <v xml:space="preserve">Gestión Talento Humano </v>
      </c>
      <c r="C49" s="135" t="str">
        <f>+'Mapa de Riesgos'!D63</f>
        <v>GTH-06</v>
      </c>
      <c r="D49" s="145" t="str">
        <f>+'Mapa de Riesgos'!E63</f>
        <v>Posibilidad de afectación reputacional por incumplimiento en materia de SST debido a la falta de recursos (humano y financiero) suficientes para la implementación de nuevos lineamientos normativos y aplicación de mecanismos para el seguimiento, actualización y verificación</v>
      </c>
      <c r="E49" s="150" t="str">
        <f>+'Mapa de Riesgos'!Y63</f>
        <v>Baja</v>
      </c>
      <c r="F49" s="150" t="str">
        <f>+'Mapa de Riesgos'!Z63</f>
        <v>Catastrófico</v>
      </c>
      <c r="G49" s="151" t="str">
        <f>+'Mapa de Riesgos'!AA63</f>
        <v>Extremo</v>
      </c>
      <c r="H49" s="104"/>
      <c r="I49" s="104"/>
      <c r="J49" s="104"/>
      <c r="K49" s="104"/>
      <c r="L49" s="104"/>
      <c r="M49" s="104"/>
      <c r="N49" s="104"/>
      <c r="O49" s="104"/>
      <c r="P49" s="104"/>
    </row>
    <row r="50" spans="2:36" ht="93" customHeight="1" x14ac:dyDescent="0.35">
      <c r="B50" s="103" t="str">
        <f>+'Mapa de Riesgos'!C64</f>
        <v>Mantenimiento y Soporte de Tecnología</v>
      </c>
      <c r="C50" s="135" t="str">
        <f>+'Mapa de Riesgos'!D64</f>
        <v>MTS-01</v>
      </c>
      <c r="D50" s="145" t="str">
        <f>+'Mapa de Riesgos'!E64</f>
        <v xml:space="preserve">Afectación en la operación por falta de recurso humano y herramientas para atender solicitudes debido a debilidades en la programación de los recursos </v>
      </c>
      <c r="E50" s="150" t="str">
        <f>+'Mapa de Riesgos'!Y64</f>
        <v>Baja</v>
      </c>
      <c r="F50" s="150" t="str">
        <f>+'Mapa de Riesgos'!Z64</f>
        <v>Mayor</v>
      </c>
      <c r="G50" s="151" t="str">
        <f>+'Mapa de Riesgos'!AA64</f>
        <v>Alto</v>
      </c>
      <c r="H50" s="104"/>
      <c r="I50" s="104"/>
      <c r="J50" s="104"/>
      <c r="K50" s="104"/>
      <c r="L50" s="104"/>
      <c r="M50" s="104"/>
      <c r="N50" s="104"/>
      <c r="O50" s="104"/>
      <c r="P50" s="104"/>
    </row>
    <row r="51" spans="2:36" ht="93" customHeight="1" x14ac:dyDescent="0.35">
      <c r="B51" s="103" t="str">
        <f>+'Mapa de Riesgos'!C65</f>
        <v>Mantenimiento y Soporte de Tecnología</v>
      </c>
      <c r="C51" s="135" t="str">
        <f>+'Mapa de Riesgos'!D65</f>
        <v>MTS-02</v>
      </c>
      <c r="D51" s="145" t="str">
        <f>+'Mapa de Riesgos'!E65</f>
        <v>Vencimiento de licencias de software por falta de seguimiento y control debido a desactualización de lineamientos internos para la gestión de los recursos</v>
      </c>
      <c r="E51" s="150" t="str">
        <f>+'Mapa de Riesgos'!Y65</f>
        <v>Baja</v>
      </c>
      <c r="F51" s="150" t="str">
        <f>+'Mapa de Riesgos'!Z65</f>
        <v>Moderado</v>
      </c>
      <c r="G51" s="151" t="str">
        <f>+'Mapa de Riesgos'!AA65</f>
        <v>Moderado</v>
      </c>
      <c r="H51" s="104"/>
      <c r="I51" s="104"/>
      <c r="J51" s="104"/>
      <c r="K51" s="104"/>
      <c r="L51" s="104"/>
      <c r="M51" s="104"/>
      <c r="N51" s="104"/>
      <c r="O51" s="104"/>
      <c r="P51" s="104"/>
    </row>
    <row r="52" spans="2:36" ht="93" customHeight="1" x14ac:dyDescent="0.35">
      <c r="B52" s="103" t="str">
        <f>+'Mapa de Riesgos'!C66</f>
        <v xml:space="preserve"> Evaluación Independiente y mejoramiento continuo</v>
      </c>
      <c r="C52" s="135" t="str">
        <f>+'Mapa de Riesgos'!D66</f>
        <v>EMC - 01</v>
      </c>
      <c r="D52" s="145" t="str">
        <f>+'Mapa de Riesgos'!E66</f>
        <v>Posibilidad de afectación reputacional por el incumplimiento en la ejecución del plan de auditorías internas programado debido a la falta de talento humano y/o planeación en el proceso</v>
      </c>
      <c r="E52" s="150" t="str">
        <f>+'Mapa de Riesgos'!Y66</f>
        <v>Baja</v>
      </c>
      <c r="F52" s="150" t="str">
        <f>+'Mapa de Riesgos'!Z66</f>
        <v>Mayor</v>
      </c>
      <c r="G52" s="151" t="str">
        <f>+'Mapa de Riesgos'!AA66</f>
        <v>Alto</v>
      </c>
      <c r="H52" s="104"/>
      <c r="I52" s="104"/>
      <c r="J52" s="104"/>
      <c r="K52" s="104"/>
      <c r="L52" s="104"/>
      <c r="M52" s="104"/>
      <c r="N52" s="104"/>
      <c r="O52" s="104"/>
      <c r="P52" s="104"/>
    </row>
    <row r="53" spans="2:36" ht="93" customHeight="1" x14ac:dyDescent="0.35">
      <c r="B53" s="103" t="str">
        <f>+'Mapa de Riesgos'!C67</f>
        <v xml:space="preserve"> Evaluación Independiente y mejoramiento continuo</v>
      </c>
      <c r="C53" s="135" t="str">
        <f>+'Mapa de Riesgos'!D67</f>
        <v>EMC - 02</v>
      </c>
      <c r="D53" s="145" t="str">
        <f>+'Mapa de Riesgos'!E67</f>
        <v>Posibilidad de pérdida económica o reputacional  por sanción administrativa o económica por parte del órgano de control debido al incumplimiento en el seguimiento oportuno de los planes de mejoramiento suscritos por la Entidad</v>
      </c>
      <c r="E53" s="150" t="str">
        <f>+'Mapa de Riesgos'!Y67</f>
        <v>Baja</v>
      </c>
      <c r="F53" s="150" t="str">
        <f>+'Mapa de Riesgos'!Z67</f>
        <v>Leve</v>
      </c>
      <c r="G53" s="151" t="str">
        <f>+'Mapa de Riesgos'!AA67</f>
        <v>Bajo</v>
      </c>
      <c r="H53" s="104"/>
      <c r="I53" s="104"/>
      <c r="J53" s="104"/>
      <c r="K53" s="104"/>
      <c r="L53" s="104"/>
      <c r="M53" s="104"/>
      <c r="N53" s="104"/>
      <c r="O53" s="104"/>
      <c r="P53" s="104"/>
    </row>
    <row r="54" spans="2:36" ht="93" customHeight="1" thickBot="1" x14ac:dyDescent="0.4">
      <c r="B54" s="138" t="str">
        <f>+'Mapa de Riesgos'!C69</f>
        <v xml:space="preserve"> Evaluación Independiente y mejoramiento continuo</v>
      </c>
      <c r="C54" s="139" t="str">
        <f>+'Mapa de Riesgos'!D69</f>
        <v>EMC - 03</v>
      </c>
      <c r="D54" s="146" t="str">
        <f>+'Mapa de Riesgos'!E69</f>
        <v>Posibilidad de afectación reputacional  por desarrollar o participar en actividades de coadministración y refrendaciones debido al desconocimiento de los lineamientos internos de auditoría</v>
      </c>
      <c r="E54" s="152" t="str">
        <f>+'Mapa de Riesgos'!Y69</f>
        <v>Baja</v>
      </c>
      <c r="F54" s="152" t="str">
        <f>+'Mapa de Riesgos'!Z69</f>
        <v>Moderado</v>
      </c>
      <c r="G54" s="153" t="str">
        <f>+'Mapa de Riesgos'!AA69</f>
        <v>Moderado</v>
      </c>
      <c r="H54" s="104"/>
      <c r="I54" s="104"/>
      <c r="J54" s="104"/>
      <c r="K54" s="104"/>
      <c r="L54" s="104"/>
      <c r="M54" s="104"/>
      <c r="N54" s="104"/>
      <c r="O54" s="104"/>
      <c r="P54" s="104"/>
    </row>
    <row r="55" spans="2:36" ht="39" hidden="1" customHeight="1" x14ac:dyDescent="0.35">
      <c r="H55" s="86"/>
      <c r="I55" s="86"/>
      <c r="J55" s="86"/>
      <c r="K55" s="86"/>
      <c r="L55" s="86"/>
      <c r="M55" s="86"/>
      <c r="N55" s="86"/>
      <c r="O55" s="86"/>
      <c r="P55" s="86"/>
      <c r="AA55" s="94"/>
      <c r="AB55" s="94"/>
      <c r="AC55" s="94"/>
      <c r="AD55" s="94"/>
      <c r="AE55" s="94"/>
      <c r="AF55" s="86"/>
      <c r="AG55" s="86"/>
      <c r="AH55" s="86"/>
      <c r="AI55" s="86"/>
      <c r="AJ55" s="86"/>
    </row>
    <row r="56" spans="2:36" ht="19.5" hidden="1" customHeight="1" x14ac:dyDescent="0.35">
      <c r="H56" s="86"/>
      <c r="I56" s="86"/>
      <c r="J56" s="86"/>
      <c r="K56" s="86"/>
      <c r="L56" s="86"/>
      <c r="M56" s="86"/>
      <c r="N56" s="86"/>
      <c r="O56" s="86"/>
      <c r="P56" s="86"/>
      <c r="AA56" s="94"/>
      <c r="AB56" s="94"/>
      <c r="AC56" s="94"/>
      <c r="AD56" s="94"/>
      <c r="AE56" s="94"/>
      <c r="AF56" s="86"/>
      <c r="AG56" s="86"/>
      <c r="AH56" s="86"/>
      <c r="AI56" s="86"/>
      <c r="AJ56" s="86"/>
    </row>
    <row r="57" spans="2:36" ht="19.5" hidden="1" customHeight="1" x14ac:dyDescent="0.35">
      <c r="H57" s="86"/>
      <c r="I57" s="86"/>
      <c r="J57" s="86"/>
      <c r="K57" s="86"/>
      <c r="L57" s="86"/>
      <c r="M57" s="86"/>
      <c r="N57" s="86"/>
      <c r="O57" s="86"/>
      <c r="P57" s="86"/>
      <c r="AA57" s="94"/>
      <c r="AB57" s="94"/>
      <c r="AC57" s="94"/>
      <c r="AD57" s="94"/>
      <c r="AE57" s="94"/>
      <c r="AF57" s="86"/>
      <c r="AG57" s="86"/>
      <c r="AH57" s="86"/>
      <c r="AI57" s="86"/>
      <c r="AJ57" s="86"/>
    </row>
    <row r="58" spans="2:36" ht="19.5" hidden="1" customHeight="1" x14ac:dyDescent="0.35">
      <c r="H58" s="86"/>
      <c r="I58" s="86"/>
      <c r="J58" s="86"/>
      <c r="K58" s="86"/>
      <c r="L58" s="86"/>
      <c r="M58" s="86"/>
      <c r="N58" s="86"/>
      <c r="O58" s="86"/>
      <c r="P58" s="86"/>
      <c r="AA58" s="94"/>
      <c r="AB58" s="94"/>
      <c r="AC58" s="94"/>
      <c r="AD58" s="94"/>
      <c r="AE58" s="94"/>
      <c r="AF58" s="86"/>
      <c r="AG58" s="86"/>
      <c r="AH58" s="86"/>
      <c r="AI58" s="86"/>
      <c r="AJ58" s="86"/>
    </row>
    <row r="59" spans="2:36" ht="19.5" hidden="1" customHeight="1" x14ac:dyDescent="0.35">
      <c r="H59" s="86"/>
      <c r="I59" s="86"/>
      <c r="J59" s="86"/>
      <c r="K59" s="86"/>
      <c r="L59" s="86"/>
      <c r="M59" s="86"/>
      <c r="N59" s="86"/>
      <c r="O59" s="86"/>
      <c r="P59" s="86"/>
      <c r="AA59" s="94"/>
      <c r="AB59" s="94"/>
      <c r="AC59" s="94"/>
      <c r="AD59" s="94"/>
      <c r="AE59" s="94"/>
      <c r="AF59" s="86"/>
      <c r="AG59" s="86"/>
      <c r="AH59" s="86"/>
      <c r="AI59" s="86"/>
      <c r="AJ59" s="86"/>
    </row>
    <row r="60" spans="2:36" ht="19.5" hidden="1" customHeight="1" x14ac:dyDescent="0.35">
      <c r="H60" s="86"/>
      <c r="I60" s="86"/>
      <c r="J60" s="86"/>
      <c r="K60" s="86"/>
      <c r="L60" s="86"/>
      <c r="M60" s="86"/>
      <c r="N60" s="86"/>
      <c r="O60" s="86"/>
      <c r="P60" s="86"/>
      <c r="AA60" s="94"/>
      <c r="AB60" s="94"/>
      <c r="AC60" s="94"/>
      <c r="AD60" s="94"/>
      <c r="AE60" s="94"/>
      <c r="AF60" s="86"/>
      <c r="AG60" s="86"/>
      <c r="AH60" s="86"/>
      <c r="AI60" s="86"/>
      <c r="AJ60" s="86"/>
    </row>
    <row r="61" spans="2:36" x14ac:dyDescent="0.35"/>
    <row r="62" spans="2:36" x14ac:dyDescent="0.35"/>
    <row r="63" spans="2:36" x14ac:dyDescent="0.35"/>
    <row r="64" spans="2:36" x14ac:dyDescent="0.35"/>
    <row r="65" x14ac:dyDescent="0.35"/>
    <row r="66" x14ac:dyDescent="0.35"/>
  </sheetData>
  <sheetProtection algorithmName="SHA-512" hashValue="S7ReoxynoOEj+75YzncKGGyR7LZKsuJS8+lqzv87UaIDZGAbXpQhXWMU8/rKrXsKmRCl8TgFHnNKtTlVQjeNIA==" saltValue="XRxqfBr8nwdZTvp5w06rmQ==" spinCount="100000" sheet="1" objects="1" scenarios="1"/>
  <mergeCells count="11">
    <mergeCell ref="T1:X1"/>
    <mergeCell ref="K6:O6"/>
    <mergeCell ref="I8:I12"/>
    <mergeCell ref="Q8:Q12"/>
    <mergeCell ref="B5:B7"/>
    <mergeCell ref="C5:D6"/>
    <mergeCell ref="E5:G6"/>
    <mergeCell ref="B1:Q1"/>
    <mergeCell ref="B2:Q2"/>
    <mergeCell ref="B3:Q3"/>
    <mergeCell ref="I5:O5"/>
  </mergeCells>
  <conditionalFormatting sqref="E8:G54">
    <cfRule type="cellIs" dxfId="13" priority="225" operator="equal">
      <formula>$S$12</formula>
    </cfRule>
    <cfRule type="cellIs" dxfId="12" priority="226" operator="equal">
      <formula>$S$11</formula>
    </cfRule>
    <cfRule type="cellIs" dxfId="11" priority="227" operator="equal">
      <formula>$S$10</formula>
    </cfRule>
    <cfRule type="cellIs" dxfId="10" priority="228" operator="equal">
      <formula>$S$9</formula>
    </cfRule>
    <cfRule type="cellIs" dxfId="9" priority="229" operator="equal">
      <formula>$S$8</formula>
    </cfRule>
  </conditionalFormatting>
  <conditionalFormatting sqref="F8:F54">
    <cfRule type="cellIs" dxfId="8" priority="6" operator="equal">
      <formula>$T$7</formula>
    </cfRule>
    <cfRule type="cellIs" dxfId="7" priority="7" operator="equal">
      <formula>$U$7</formula>
    </cfRule>
    <cfRule type="cellIs" dxfId="6" priority="8" operator="equal">
      <formula>$V$7</formula>
    </cfRule>
    <cfRule type="cellIs" dxfId="5" priority="9" operator="equal">
      <formula>$W$7</formula>
    </cfRule>
    <cfRule type="cellIs" dxfId="4" priority="10" operator="equal">
      <formula>$X$7</formula>
    </cfRule>
  </conditionalFormatting>
  <conditionalFormatting sqref="G8:G54">
    <cfRule type="cellIs" dxfId="3" priority="11" operator="equal">
      <formula>$T$15</formula>
    </cfRule>
    <cfRule type="cellIs" dxfId="2" priority="12" operator="equal">
      <formula>$T$16</formula>
    </cfRule>
    <cfRule type="cellIs" dxfId="1" priority="13" operator="equal">
      <formula>$T$17</formula>
    </cfRule>
    <cfRule type="cellIs" dxfId="0" priority="14" operator="equal">
      <formula>$T$18</formula>
    </cfRule>
  </conditionalFormatting>
  <dataValidations count="3">
    <dataValidation type="list" allowBlank="1" showInputMessage="1" showErrorMessage="1" sqref="JD8:JJ15" xr:uid="{14A69702-36BC-47D0-A3D2-5DEE8EBD3BFC}">
      <formula1>#REF!</formula1>
    </dataValidation>
    <dataValidation allowBlank="1" showInputMessage="1" showErrorMessage="1" prompt="La probabilidad se encuentra determinada por una escala de 1 a 3, siendo 1 la menor probabilidad de ocurrencia del riesgo y 3 la mayor probabilidad de  ocurrencia." sqref="JC7" xr:uid="{4BBC7FCD-3A62-4746-8E17-CC3F9FE0B2FC}"/>
    <dataValidation allowBlank="1" showInputMessage="1" showErrorMessage="1" prompt="Es la materialización del riesgo y las consecuencias de su aparición. Su escala es: 5 bajo impacto, 10 medio, 20 alto impacto._x000a_" sqref="JD7:JJ7" xr:uid="{79561F3F-23C0-4FFA-9862-DDC2C5821B15}"/>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A37A2-351F-4A85-AB5E-15EB2F931072}">
  <dimension ref="B4:P17"/>
  <sheetViews>
    <sheetView workbookViewId="0">
      <selection activeCell="C16" sqref="C16"/>
    </sheetView>
  </sheetViews>
  <sheetFormatPr baseColWidth="10" defaultRowHeight="14.5" x14ac:dyDescent="0.35"/>
  <cols>
    <col min="2" max="2" width="26.81640625" customWidth="1"/>
    <col min="3" max="3" width="37.81640625" customWidth="1"/>
    <col min="4" max="4" width="13.453125" customWidth="1"/>
    <col min="5" max="5" width="16.81640625" customWidth="1"/>
    <col min="6" max="6" width="35.81640625" style="22" customWidth="1"/>
    <col min="7" max="7" width="13.453125" bestFit="1" customWidth="1"/>
    <col min="8" max="8" width="23.453125" customWidth="1"/>
    <col min="11" max="11" width="24.54296875" customWidth="1"/>
    <col min="13" max="13" width="19.6328125" customWidth="1"/>
    <col min="15" max="15" width="20.36328125" customWidth="1"/>
    <col min="16" max="16" width="14.90625" customWidth="1"/>
  </cols>
  <sheetData>
    <row r="4" spans="2:16" ht="26" x14ac:dyDescent="0.35">
      <c r="B4" s="15" t="s">
        <v>121</v>
      </c>
      <c r="C4" s="15" t="s">
        <v>120</v>
      </c>
      <c r="D4" s="1" t="s">
        <v>32</v>
      </c>
      <c r="E4" s="15" t="s">
        <v>25</v>
      </c>
      <c r="F4" s="16" t="s">
        <v>0</v>
      </c>
      <c r="G4" s="15" t="s">
        <v>14</v>
      </c>
      <c r="H4" s="15" t="s">
        <v>135</v>
      </c>
      <c r="I4" s="15" t="s">
        <v>15</v>
      </c>
      <c r="J4" s="15"/>
      <c r="L4" s="15" t="s">
        <v>16</v>
      </c>
      <c r="M4" s="15" t="s">
        <v>165</v>
      </c>
      <c r="N4" s="15" t="s">
        <v>18</v>
      </c>
      <c r="O4" s="15" t="s">
        <v>19</v>
      </c>
      <c r="P4" s="15" t="s">
        <v>20</v>
      </c>
    </row>
    <row r="5" spans="2:16" x14ac:dyDescent="0.35">
      <c r="B5" s="17" t="s">
        <v>114</v>
      </c>
      <c r="C5" s="17" t="s">
        <v>109</v>
      </c>
      <c r="D5" s="18" t="s">
        <v>30</v>
      </c>
      <c r="E5" s="17" t="s">
        <v>136</v>
      </c>
      <c r="F5" s="17" t="s">
        <v>137</v>
      </c>
      <c r="G5" s="17" t="s">
        <v>35</v>
      </c>
      <c r="H5" s="17" t="s">
        <v>37</v>
      </c>
      <c r="I5" s="17" t="s">
        <v>28</v>
      </c>
      <c r="J5" s="17"/>
      <c r="K5" s="17" t="s">
        <v>37</v>
      </c>
      <c r="L5" s="17" t="s">
        <v>36</v>
      </c>
      <c r="M5" s="17" t="s">
        <v>37</v>
      </c>
      <c r="N5" s="17" t="s">
        <v>147</v>
      </c>
      <c r="O5" s="17" t="s">
        <v>39</v>
      </c>
      <c r="P5" s="17" t="s">
        <v>40</v>
      </c>
    </row>
    <row r="6" spans="2:16" x14ac:dyDescent="0.35">
      <c r="B6" s="17" t="s">
        <v>115</v>
      </c>
      <c r="C6" s="17" t="s">
        <v>111</v>
      </c>
      <c r="D6" s="19" t="s">
        <v>29</v>
      </c>
      <c r="E6" s="17" t="s">
        <v>138</v>
      </c>
      <c r="F6" s="17" t="s">
        <v>122</v>
      </c>
      <c r="G6" s="17" t="s">
        <v>46</v>
      </c>
      <c r="H6" s="17" t="s">
        <v>45</v>
      </c>
      <c r="I6" s="17" t="s">
        <v>139</v>
      </c>
      <c r="J6" s="17"/>
      <c r="K6" s="17" t="s">
        <v>45</v>
      </c>
      <c r="L6" s="17" t="s">
        <v>44</v>
      </c>
      <c r="M6" s="17" t="s">
        <v>45</v>
      </c>
      <c r="N6" s="17" t="s">
        <v>41</v>
      </c>
      <c r="O6" s="17" t="s">
        <v>42</v>
      </c>
      <c r="P6" s="17" t="s">
        <v>43</v>
      </c>
    </row>
    <row r="7" spans="2:16" x14ac:dyDescent="0.35">
      <c r="B7" s="17" t="s">
        <v>140</v>
      </c>
      <c r="C7" s="17" t="s">
        <v>141</v>
      </c>
      <c r="D7" s="20" t="s">
        <v>26</v>
      </c>
      <c r="E7" s="17" t="s">
        <v>142</v>
      </c>
      <c r="F7" s="17" t="s">
        <v>143</v>
      </c>
      <c r="G7" s="17" t="s">
        <v>144</v>
      </c>
      <c r="H7" s="17" t="s">
        <v>145</v>
      </c>
      <c r="K7" s="17" t="s">
        <v>145</v>
      </c>
      <c r="M7" s="17" t="s">
        <v>145</v>
      </c>
      <c r="N7" s="17" t="s">
        <v>149</v>
      </c>
      <c r="P7" s="17" t="s">
        <v>151</v>
      </c>
    </row>
    <row r="8" spans="2:16" x14ac:dyDescent="0.35">
      <c r="B8" s="17" t="s">
        <v>123</v>
      </c>
      <c r="C8" s="17" t="s">
        <v>112</v>
      </c>
      <c r="D8" s="21" t="s">
        <v>31</v>
      </c>
      <c r="F8" s="17" t="s">
        <v>146</v>
      </c>
      <c r="H8" s="17" t="s">
        <v>147</v>
      </c>
      <c r="N8" s="17" t="s">
        <v>150</v>
      </c>
    </row>
    <row r="9" spans="2:16" x14ac:dyDescent="0.35">
      <c r="B9" s="17" t="s">
        <v>173</v>
      </c>
      <c r="C9" s="17" t="s">
        <v>124</v>
      </c>
      <c r="F9" s="17" t="s">
        <v>148</v>
      </c>
      <c r="H9" s="17" t="s">
        <v>41</v>
      </c>
      <c r="N9" s="17" t="s">
        <v>38</v>
      </c>
    </row>
    <row r="10" spans="2:16" x14ac:dyDescent="0.35">
      <c r="C10" s="17" t="s">
        <v>113</v>
      </c>
      <c r="F10" s="17" t="s">
        <v>125</v>
      </c>
      <c r="H10" s="17" t="s">
        <v>149</v>
      </c>
    </row>
    <row r="11" spans="2:16" x14ac:dyDescent="0.35">
      <c r="F11" s="17" t="s">
        <v>128</v>
      </c>
      <c r="H11" s="17" t="s">
        <v>150</v>
      </c>
    </row>
    <row r="12" spans="2:16" x14ac:dyDescent="0.35">
      <c r="F12" s="17" t="s">
        <v>126</v>
      </c>
      <c r="H12" s="17" t="s">
        <v>38</v>
      </c>
    </row>
    <row r="13" spans="2:16" x14ac:dyDescent="0.35">
      <c r="F13" s="17" t="s">
        <v>129</v>
      </c>
      <c r="H13" s="17" t="s">
        <v>39</v>
      </c>
    </row>
    <row r="14" spans="2:16" x14ac:dyDescent="0.35">
      <c r="F14" s="17" t="s">
        <v>131</v>
      </c>
      <c r="H14" s="17" t="s">
        <v>42</v>
      </c>
    </row>
    <row r="15" spans="2:16" x14ac:dyDescent="0.35">
      <c r="F15" s="17" t="s">
        <v>127</v>
      </c>
      <c r="H15" s="17" t="s">
        <v>40</v>
      </c>
    </row>
    <row r="16" spans="2:16" x14ac:dyDescent="0.35">
      <c r="F16" s="17" t="s">
        <v>130</v>
      </c>
      <c r="H16" s="17" t="s">
        <v>43</v>
      </c>
    </row>
    <row r="17" spans="6:8" ht="26" x14ac:dyDescent="0.35">
      <c r="F17" s="17" t="s">
        <v>132</v>
      </c>
      <c r="H17" s="17" t="s">
        <v>151</v>
      </c>
    </row>
  </sheetData>
  <sheetProtection algorithmName="SHA-512" hashValue="OaAAOGS7BmfwtJNPy++qaSoBAKgmeRbcsH+5X1HYeQN6B0T1OowA8E1MNoGb4foZ0yHL0VugY3KDRbEWF55k5A==" saltValue="bVZ/w5tNddmMuzSH7kRbNQ==" spinCount="100000" sheet="1" objects="1" scenarios="1"/>
  <pageMargins left="0.7" right="0.7" top="0.75" bottom="0.75" header="0.3" footer="0.3"/>
</worksheet>
</file>

<file path=docMetadata/LabelInfo.xml><?xml version="1.0" encoding="utf-8"?>
<clbl:labelList xmlns:clbl="http://schemas.microsoft.com/office/2020/mipLabelMetadata">
  <clbl:label id="{7784fa80-0515-459a-97e3-40113f9e5abc}" enabled="0" method="" siteId="{7784fa80-0515-459a-97e3-40113f9e5a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Mapa de Riesgos</vt:lpstr>
      <vt:lpstr>Mapa de Calor Riesgo Inherente</vt:lpstr>
      <vt:lpstr>Mapa de Calor Riesgo Residual</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Constanza Diaz Riveros</dc:creator>
  <cp:lastModifiedBy>Sonia Constanza Diaz Riveros</cp:lastModifiedBy>
  <dcterms:created xsi:type="dcterms:W3CDTF">2025-11-29T10:59:38Z</dcterms:created>
  <dcterms:modified xsi:type="dcterms:W3CDTF">2026-01-31T00:51:34Z</dcterms:modified>
</cp:coreProperties>
</file>